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 ELABORACION\TERCER TRIMESTRE\3ER TRIMESTRE OP FINANCIERA\"/>
    </mc:Choice>
  </mc:AlternateContent>
  <bookViews>
    <workbookView xWindow="0" yWindow="0" windowWidth="28800" windowHeight="12315"/>
  </bookViews>
  <sheets>
    <sheet name="Egresos x Endeudamiento Neto" sheetId="1" r:id="rId1"/>
    <sheet name="Fechas" sheetId="8" state="hidden" r:id="rId2"/>
    <sheet name="Leyendas" sheetId="7" state="hidden" r:id="rId3"/>
    <sheet name="fuente2" sheetId="9" state="hidden" r:id="rId4"/>
    <sheet name="fuente1" sheetId="6" state="hidden" r:id="rId5"/>
    <sheet name="BExRepositorySheet" sheetId="4" state="veryHidden" r:id="rId6"/>
  </sheets>
  <externalReferences>
    <externalReference r:id="rId7"/>
  </externalReferences>
  <definedNames>
    <definedName name="_xlnm.Print_Area" localSheetId="0">'Egresos x Endeudamiento Neto'!$A$3:$J$27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12" i="1"/>
  <c r="J20" i="1" l="1"/>
  <c r="J16" i="1"/>
  <c r="J14" i="1"/>
  <c r="B25" i="1"/>
  <c r="I25" i="1" s="1"/>
  <c r="J21" i="1"/>
  <c r="J18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D3" i="6"/>
  <c r="E3" i="6"/>
  <c r="E2" i="6"/>
  <c r="C3" i="6"/>
  <c r="D2" i="6"/>
  <c r="C2" i="6"/>
  <c r="H12" i="1" l="1"/>
  <c r="J12" i="1" s="1"/>
  <c r="H25" i="1"/>
  <c r="J25" i="1" s="1"/>
  <c r="J15" i="1"/>
  <c r="J19" i="1"/>
  <c r="J24" i="1"/>
  <c r="J13" i="1"/>
  <c r="J17" i="1"/>
  <c r="J22" i="1"/>
  <c r="F4" i="8"/>
  <c r="F5" i="8" s="1"/>
  <c r="E4" i="8"/>
  <c r="H27" i="1" l="1"/>
  <c r="I27" i="1"/>
  <c r="E5" i="8"/>
  <c r="B10" i="8"/>
  <c r="L1" i="1"/>
  <c r="N1" i="1" s="1"/>
  <c r="M1" i="1" l="1"/>
  <c r="G1" i="1"/>
  <c r="J27" i="1" l="1"/>
</calcChain>
</file>

<file path=xl/sharedStrings.xml><?xml version="1.0" encoding="utf-8"?>
<sst xmlns="http://schemas.openxmlformats.org/spreadsheetml/2006/main" count="180" uniqueCount="112">
  <si>
    <t>Identificación de Crédito o Instrumento</t>
  </si>
  <si>
    <t>Contratación/Colocación</t>
  </si>
  <si>
    <t>Amortización</t>
  </si>
  <si>
    <t>Endeudamiento Neto</t>
  </si>
  <si>
    <t>A</t>
  </si>
  <si>
    <t>B</t>
  </si>
  <si>
    <t>C=A-B</t>
  </si>
  <si>
    <t>Diferencia</t>
  </si>
  <si>
    <t>ENDEUDAMIENTO INTERNO / AMORTIZACIÓN DE LA DEUDA INTERNA POR EMISION DE TITULOS Y VALORES</t>
  </si>
  <si>
    <t>ENDEUDAMIENTO INTERNO / AMORTIZACIÓN DE LA DEUDA INTERNA CON INSTITUCIONES DE CRÉDITO</t>
  </si>
  <si>
    <t>GOBIERNO DEL ESTADO DE MICHOACAN DE OCAMPO</t>
  </si>
  <si>
    <t>Institución Bancaria</t>
  </si>
  <si>
    <t>Contratación/Colocación
            A</t>
  </si>
  <si>
    <t>Endeudamiento Neto
     C= A - B</t>
  </si>
  <si>
    <t>Resultado total</t>
  </si>
  <si>
    <t>ENDEUDAMIENTO INTERNO / AMORTIZACIÓN DE LA DEUDA INTERNA POR</t>
  </si>
  <si>
    <t/>
  </si>
  <si>
    <t>Amortización
        B</t>
  </si>
  <si>
    <t>ENDEUDAMIENTO INTERNO / AMORTIZACIÓN DE LA DEUDA INTERNA CON</t>
  </si>
  <si>
    <t>Periodo</t>
  </si>
  <si>
    <t>Ejercicio</t>
  </si>
  <si>
    <t>MES Inicial</t>
  </si>
  <si>
    <t>MES Final</t>
  </si>
  <si>
    <t>Enero</t>
  </si>
  <si>
    <t>Marzo</t>
  </si>
  <si>
    <t>ENE</t>
  </si>
  <si>
    <t>01</t>
  </si>
  <si>
    <t>03</t>
  </si>
  <si>
    <t>FEB</t>
  </si>
  <si>
    <t>Febrero</t>
  </si>
  <si>
    <t>02</t>
  </si>
  <si>
    <t>Mes</t>
  </si>
  <si>
    <t>MAR</t>
  </si>
  <si>
    <t>ABR</t>
  </si>
  <si>
    <t>Abril</t>
  </si>
  <si>
    <t>04</t>
  </si>
  <si>
    <t>MAY</t>
  </si>
  <si>
    <t>Mayo</t>
  </si>
  <si>
    <t>05</t>
  </si>
  <si>
    <t>JUN</t>
  </si>
  <si>
    <t>Junio</t>
  </si>
  <si>
    <t>06</t>
  </si>
  <si>
    <t>JUL</t>
  </si>
  <si>
    <t>Julio</t>
  </si>
  <si>
    <t>07</t>
  </si>
  <si>
    <t>AGO</t>
  </si>
  <si>
    <t>Agosto</t>
  </si>
  <si>
    <t>08</t>
  </si>
  <si>
    <t>SEP</t>
  </si>
  <si>
    <t>Septiembre</t>
  </si>
  <si>
    <t>09</t>
  </si>
  <si>
    <t>OCT</t>
  </si>
  <si>
    <t>Octubre</t>
  </si>
  <si>
    <t>10</t>
  </si>
  <si>
    <t>NOV</t>
  </si>
  <si>
    <t>Noviembre</t>
  </si>
  <si>
    <t>11</t>
  </si>
  <si>
    <t>DIC</t>
  </si>
  <si>
    <t>Diciembre</t>
  </si>
  <si>
    <t>12</t>
  </si>
  <si>
    <t>Instituciones Bancarias</t>
  </si>
  <si>
    <t>Total Instituciones Bancarias</t>
  </si>
  <si>
    <t>Selección vacía</t>
  </si>
  <si>
    <t>25</t>
  </si>
  <si>
    <t>#</t>
  </si>
  <si>
    <t>Área funcional</t>
  </si>
  <si>
    <t>Clasificación administrativa</t>
  </si>
  <si>
    <t>Clasificación Geográfica</t>
  </si>
  <si>
    <t>Direccion</t>
  </si>
  <si>
    <t>Entidad Federativa</t>
  </si>
  <si>
    <t>Estruct.</t>
  </si>
  <si>
    <t>Localidad</t>
  </si>
  <si>
    <t>Municipio</t>
  </si>
  <si>
    <t>Pos.presupuestaria</t>
  </si>
  <si>
    <t>Ratios</t>
  </si>
  <si>
    <t>Región</t>
  </si>
  <si>
    <t>Secretaría</t>
  </si>
  <si>
    <t>Subsecretaría</t>
  </si>
  <si>
    <t>Unidad Responsable</t>
  </si>
  <si>
    <t>Resultado</t>
  </si>
  <si>
    <t>4113NAMDZF096AZ5</t>
  </si>
  <si>
    <t>24025 AZTECA - $500 Millo</t>
  </si>
  <si>
    <t>4113NAMDZF096BJ6</t>
  </si>
  <si>
    <t>24025 BAJÍO - $600 Millon</t>
  </si>
  <si>
    <t>4113NAMDZF096BN2</t>
  </si>
  <si>
    <t>24025 BANORTE 2 - $2,500</t>
  </si>
  <si>
    <t>4113NAMDZF096BN9</t>
  </si>
  <si>
    <t>24025 BANOBRAS - $10,899</t>
  </si>
  <si>
    <t>4113NAMDZF096BNM</t>
  </si>
  <si>
    <t>24025 BANORTE 3 - $1,000</t>
  </si>
  <si>
    <t>4113NAMDZF096BT1</t>
  </si>
  <si>
    <t>24025 BANORTE 1 - $2,500</t>
  </si>
  <si>
    <t>4113NAMDZF096BV1</t>
  </si>
  <si>
    <t>24025 BBVA - $1,000 Millo</t>
  </si>
  <si>
    <t>4113NAMDZF096CBO</t>
  </si>
  <si>
    <t>24025 Crédito BANOBRAS 56</t>
  </si>
  <si>
    <t>4113NAMDZF096CBX</t>
  </si>
  <si>
    <t>25025 Crédito Banamex $1</t>
  </si>
  <si>
    <t>4113NAMDZF096CFS</t>
  </si>
  <si>
    <t>24025 Crédito FISE</t>
  </si>
  <si>
    <t>001.2025..006.2025</t>
  </si>
  <si>
    <t>05/08/2025</t>
  </si>
  <si>
    <t>4113NAMDZF096BV2</t>
  </si>
  <si>
    <t>25025 Crédito Largo Plaz</t>
  </si>
  <si>
    <t>4113NAMDZF096BV3</t>
  </si>
  <si>
    <t>Del 1 de Enero al 30 de Septiembre del 2025</t>
  </si>
  <si>
    <t>24025 FISE $ 470 Millo</t>
  </si>
  <si>
    <t>25025 Banamex $1,700 Mill</t>
  </si>
  <si>
    <t>25025 BBVA 03 - $ 533 Mil</t>
  </si>
  <si>
    <t>25025 BBVA 02 - $ 586 Mil</t>
  </si>
  <si>
    <t>24025 BANOBRAS 581 Millo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</si>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</sst>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"/>
    <numFmt numFmtId="165" formatCode="#,##0.00_ ;\(#,##0.00\)\ 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sz val="10"/>
      <color theme="1"/>
      <name val="Courier New"/>
      <family val="3"/>
    </font>
    <font>
      <sz val="10"/>
      <color rgb="FFFF0000"/>
      <name val="Courier New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6">
    <xf numFmtId="0" fontId="0" fillId="0" borderId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4" fontId="17" fillId="9" borderId="17" applyNumberFormat="0" applyProtection="0">
      <alignment vertical="center"/>
    </xf>
    <xf numFmtId="4" fontId="18" fillId="9" borderId="17" applyNumberFormat="0" applyProtection="0">
      <alignment vertical="center"/>
    </xf>
    <xf numFmtId="4" fontId="17" fillId="9" borderId="17" applyNumberFormat="0" applyProtection="0">
      <alignment horizontal="left" vertical="center" indent="1"/>
    </xf>
    <xf numFmtId="0" fontId="17" fillId="9" borderId="17" applyNumberFormat="0" applyProtection="0">
      <alignment horizontal="left" vertical="top" indent="1"/>
    </xf>
    <xf numFmtId="4" fontId="17" fillId="10" borderId="0" applyNumberFormat="0" applyProtection="0">
      <alignment horizontal="left" vertical="center" indent="1"/>
    </xf>
    <xf numFmtId="4" fontId="19" fillId="11" borderId="17" applyNumberFormat="0" applyProtection="0">
      <alignment horizontal="right" vertical="center"/>
    </xf>
    <xf numFmtId="4" fontId="19" fillId="12" borderId="17" applyNumberFormat="0" applyProtection="0">
      <alignment horizontal="right" vertical="center"/>
    </xf>
    <xf numFmtId="4" fontId="19" fillId="13" borderId="17" applyNumberFormat="0" applyProtection="0">
      <alignment horizontal="right" vertical="center"/>
    </xf>
    <xf numFmtId="4" fontId="19" fillId="14" borderId="17" applyNumberFormat="0" applyProtection="0">
      <alignment horizontal="right" vertical="center"/>
    </xf>
    <xf numFmtId="4" fontId="19" fillId="15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9" fillId="17" borderId="17" applyNumberFormat="0" applyProtection="0">
      <alignment horizontal="right" vertical="center"/>
    </xf>
    <xf numFmtId="4" fontId="19" fillId="18" borderId="17" applyNumberFormat="0" applyProtection="0">
      <alignment horizontal="right" vertical="center"/>
    </xf>
    <xf numFmtId="4" fontId="19" fillId="19" borderId="17" applyNumberFormat="0" applyProtection="0">
      <alignment horizontal="right" vertical="center"/>
    </xf>
    <xf numFmtId="4" fontId="17" fillId="20" borderId="18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20" fillId="22" borderId="0" applyNumberFormat="0" applyProtection="0">
      <alignment horizontal="left" vertical="center" indent="1"/>
    </xf>
    <xf numFmtId="4" fontId="19" fillId="10" borderId="17" applyNumberFormat="0" applyProtection="0">
      <alignment horizontal="right" vertical="center"/>
    </xf>
    <xf numFmtId="4" fontId="21" fillId="21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7" fillId="22" borderId="17" applyNumberFormat="0" applyProtection="0">
      <alignment horizontal="left" vertical="center" indent="1"/>
    </xf>
    <xf numFmtId="0" fontId="7" fillId="22" borderId="17" applyNumberFormat="0" applyProtection="0">
      <alignment horizontal="left" vertical="top" indent="1"/>
    </xf>
    <xf numFmtId="0" fontId="7" fillId="10" borderId="17" applyNumberFormat="0" applyProtection="0">
      <alignment horizontal="left" vertical="center" indent="1"/>
    </xf>
    <xf numFmtId="0" fontId="7" fillId="10" borderId="17" applyNumberFormat="0" applyProtection="0">
      <alignment horizontal="left" vertical="top" indent="1"/>
    </xf>
    <xf numFmtId="0" fontId="7" fillId="23" borderId="17" applyNumberFormat="0" applyProtection="0">
      <alignment horizontal="left" vertical="center" indent="1"/>
    </xf>
    <xf numFmtId="0" fontId="7" fillId="23" borderId="17" applyNumberFormat="0" applyProtection="0">
      <alignment horizontal="left" vertical="top" indent="1"/>
    </xf>
    <xf numFmtId="0" fontId="7" fillId="21" borderId="17" applyNumberFormat="0" applyProtection="0">
      <alignment horizontal="left" vertical="center" indent="1"/>
    </xf>
    <xf numFmtId="0" fontId="7" fillId="21" borderId="17" applyNumberFormat="0" applyProtection="0">
      <alignment horizontal="left" vertical="top" indent="1"/>
    </xf>
    <xf numFmtId="0" fontId="7" fillId="24" borderId="19" applyNumberFormat="0">
      <protection locked="0"/>
    </xf>
    <xf numFmtId="4" fontId="19" fillId="25" borderId="17" applyNumberFormat="0" applyProtection="0">
      <alignment vertical="center"/>
    </xf>
    <xf numFmtId="4" fontId="22" fillId="25" borderId="17" applyNumberFormat="0" applyProtection="0">
      <alignment vertical="center"/>
    </xf>
    <xf numFmtId="4" fontId="19" fillId="25" borderId="17" applyNumberFormat="0" applyProtection="0">
      <alignment horizontal="left" vertical="center" indent="1"/>
    </xf>
    <xf numFmtId="0" fontId="19" fillId="25" borderId="17" applyNumberFormat="0" applyProtection="0">
      <alignment horizontal="left" vertical="top" indent="1"/>
    </xf>
    <xf numFmtId="4" fontId="19" fillId="21" borderId="17" applyNumberFormat="0" applyProtection="0">
      <alignment horizontal="right" vertical="center"/>
    </xf>
    <xf numFmtId="4" fontId="22" fillId="21" borderId="17" applyNumberFormat="0" applyProtection="0">
      <alignment horizontal="right" vertical="center"/>
    </xf>
    <xf numFmtId="4" fontId="19" fillId="10" borderId="17" applyNumberFormat="0" applyProtection="0">
      <alignment horizontal="left" vertical="center" indent="1"/>
    </xf>
    <xf numFmtId="0" fontId="19" fillId="10" borderId="17" applyNumberFormat="0" applyProtection="0">
      <alignment horizontal="left" vertical="top" indent="1"/>
    </xf>
    <xf numFmtId="4" fontId="23" fillId="26" borderId="0" applyNumberFormat="0" applyProtection="0">
      <alignment horizontal="left" vertical="center" indent="1"/>
    </xf>
    <xf numFmtId="4" fontId="24" fillId="21" borderId="17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" fillId="0" borderId="0"/>
    <xf numFmtId="4" fontId="19" fillId="21" borderId="0" applyNumberFormat="0" applyProtection="0">
      <alignment horizontal="left" vertical="center" indent="1"/>
    </xf>
    <xf numFmtId="4" fontId="19" fillId="10" borderId="0" applyNumberFormat="0" applyProtection="0">
      <alignment horizontal="left" vertical="center" indent="1"/>
    </xf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4" fontId="19" fillId="21" borderId="0" applyNumberFormat="0" applyProtection="0">
      <alignment horizontal="left" vertical="center" indent="1"/>
    </xf>
    <xf numFmtId="4" fontId="19" fillId="10" borderId="0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2" fillId="0" borderId="0" applyNumberFormat="0" applyFill="0" applyBorder="0" applyAlignment="0" applyProtection="0"/>
    <xf numFmtId="0" fontId="3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33" fillId="5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39" fillId="51" borderId="0" applyNumberFormat="0" applyBorder="0" applyAlignment="0" applyProtection="0"/>
    <xf numFmtId="0" fontId="40" fillId="52" borderId="0" applyNumberFormat="0" applyBorder="0" applyAlignment="0" applyProtection="0"/>
    <xf numFmtId="0" fontId="41" fillId="53" borderId="0" applyNumberFormat="0" applyBorder="0" applyAlignment="0" applyProtection="0"/>
    <xf numFmtId="0" fontId="42" fillId="54" borderId="28" applyNumberFormat="0" applyAlignment="0" applyProtection="0"/>
    <xf numFmtId="0" fontId="43" fillId="55" borderId="29" applyNumberFormat="0" applyAlignment="0" applyProtection="0"/>
    <xf numFmtId="0" fontId="44" fillId="55" borderId="28" applyNumberFormat="0" applyAlignment="0" applyProtection="0"/>
    <xf numFmtId="0" fontId="45" fillId="0" borderId="30" applyNumberFormat="0" applyFill="0" applyAlignment="0" applyProtection="0"/>
    <xf numFmtId="0" fontId="46" fillId="56" borderId="31" applyNumberFormat="0" applyAlignment="0" applyProtection="0"/>
    <xf numFmtId="0" fontId="34" fillId="0" borderId="0" applyNumberFormat="0" applyFill="0" applyBorder="0" applyAlignment="0" applyProtection="0"/>
    <xf numFmtId="0" fontId="2" fillId="57" borderId="32" applyNumberFormat="0" applyFont="0" applyAlignment="0" applyProtection="0"/>
    <xf numFmtId="0" fontId="47" fillId="0" borderId="0" applyNumberFormat="0" applyFill="0" applyBorder="0" applyAlignment="0" applyProtection="0"/>
    <xf numFmtId="0" fontId="6" fillId="0" borderId="33" applyNumberFormat="0" applyFill="0" applyAlignment="0" applyProtection="0"/>
    <xf numFmtId="0" fontId="2" fillId="0" borderId="0"/>
    <xf numFmtId="0" fontId="2" fillId="57" borderId="32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57" borderId="32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3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8" fillId="3" borderId="0" applyNumberFormat="0" applyBorder="0" applyAlignment="0" applyProtection="0"/>
  </cellStyleXfs>
  <cellXfs count="76">
    <xf numFmtId="0" fontId="0" fillId="0" borderId="0" xfId="0"/>
    <xf numFmtId="0" fontId="0" fillId="2" borderId="0" xfId="0" applyFill="1"/>
    <xf numFmtId="14" fontId="31" fillId="2" borderId="0" xfId="0" quotePrefix="1" applyNumberFormat="1" applyFont="1" applyFill="1"/>
    <xf numFmtId="0" fontId="31" fillId="2" borderId="0" xfId="0" applyFont="1" applyFill="1"/>
    <xf numFmtId="0" fontId="6" fillId="2" borderId="24" xfId="64" applyFont="1" applyFill="1" applyBorder="1" applyAlignment="1">
      <alignment horizontal="left"/>
    </xf>
    <xf numFmtId="0" fontId="6" fillId="2" borderId="19" xfId="64" applyFont="1" applyFill="1" applyBorder="1" applyAlignment="1">
      <alignment horizontal="left"/>
    </xf>
    <xf numFmtId="0" fontId="17" fillId="10" borderId="0" xfId="22" quotePrefix="1" applyNumberFormat="1">
      <alignment horizontal="left" vertical="center" indent="1"/>
    </xf>
    <xf numFmtId="0" fontId="19" fillId="10" borderId="17" xfId="53" quotePrefix="1" applyNumberFormat="1">
      <alignment horizontal="left" vertical="center" indent="1"/>
    </xf>
    <xf numFmtId="3" fontId="19" fillId="21" borderId="17" xfId="51" applyNumberFormat="1">
      <alignment horizontal="right" vertical="center"/>
    </xf>
    <xf numFmtId="0" fontId="17" fillId="9" borderId="17" xfId="20" quotePrefix="1" applyNumberFormat="1">
      <alignment horizontal="left" vertical="center" indent="1"/>
    </xf>
    <xf numFmtId="3" fontId="17" fillId="9" borderId="17" xfId="18" applyNumberFormat="1">
      <alignment vertical="center"/>
    </xf>
    <xf numFmtId="0" fontId="19" fillId="10" borderId="17" xfId="53" quotePrefix="1" applyNumberFormat="1" applyAlignment="1">
      <alignment horizontal="left" vertical="center" wrapText="1" indent="1"/>
    </xf>
    <xf numFmtId="4" fontId="17" fillId="9" borderId="17" xfId="18" applyNumberFormat="1">
      <alignment vertical="center"/>
    </xf>
    <xf numFmtId="164" fontId="17" fillId="9" borderId="17" xfId="18" applyNumberFormat="1">
      <alignment vertical="center"/>
    </xf>
    <xf numFmtId="164" fontId="19" fillId="21" borderId="17" xfId="51" applyNumberFormat="1">
      <alignment horizontal="right" vertical="center"/>
    </xf>
    <xf numFmtId="4" fontId="19" fillId="21" borderId="17" xfId="51" applyNumberFormat="1">
      <alignment horizontal="right" vertical="center"/>
    </xf>
    <xf numFmtId="0" fontId="7" fillId="0" borderId="0" xfId="0" applyFont="1"/>
    <xf numFmtId="0" fontId="1" fillId="0" borderId="0" xfId="231"/>
    <xf numFmtId="0" fontId="7" fillId="0" borderId="0" xfId="232"/>
    <xf numFmtId="0" fontId="7" fillId="0" borderId="0" xfId="232" quotePrefix="1"/>
    <xf numFmtId="4" fontId="1" fillId="0" borderId="0" xfId="231" applyNumberFormat="1"/>
    <xf numFmtId="0" fontId="48" fillId="0" borderId="0" xfId="231" applyFont="1" applyAlignment="1">
      <alignment vertical="top"/>
    </xf>
    <xf numFmtId="0" fontId="48" fillId="0" borderId="0" xfId="231" quotePrefix="1" applyFont="1" applyAlignment="1">
      <alignment vertical="top"/>
    </xf>
    <xf numFmtId="0" fontId="31" fillId="2" borderId="0" xfId="0" quotePrefix="1" applyFont="1" applyFill="1"/>
    <xf numFmtId="0" fontId="17" fillId="10" borderId="0" xfId="22" applyNumberFormat="1">
      <alignment horizontal="left" vertical="center" indent="1"/>
    </xf>
    <xf numFmtId="49" fontId="19" fillId="21" borderId="0" xfId="33" quotePrefix="1" applyNumberFormat="1">
      <alignment horizontal="left" vertical="center" indent="1"/>
    </xf>
    <xf numFmtId="0" fontId="51" fillId="2" borderId="37" xfId="0" applyFont="1" applyFill="1" applyBorder="1"/>
    <xf numFmtId="0" fontId="52" fillId="2" borderId="34" xfId="64" applyFont="1" applyFill="1" applyBorder="1" applyAlignment="1">
      <alignment horizontal="center"/>
    </xf>
    <xf numFmtId="0" fontId="51" fillId="2" borderId="19" xfId="0" applyFont="1" applyFill="1" applyBorder="1"/>
    <xf numFmtId="0" fontId="53" fillId="2" borderId="40" xfId="64" applyFont="1" applyFill="1" applyBorder="1" applyAlignment="1">
      <alignment horizontal="left" wrapText="1"/>
    </xf>
    <xf numFmtId="0" fontId="53" fillId="2" borderId="43" xfId="64" applyFont="1" applyFill="1" applyBorder="1" applyAlignment="1">
      <alignment horizontal="left"/>
    </xf>
    <xf numFmtId="4" fontId="54" fillId="2" borderId="19" xfId="64" applyNumberFormat="1" applyFont="1" applyFill="1" applyBorder="1" applyAlignment="1">
      <alignment horizontal="center"/>
    </xf>
    <xf numFmtId="165" fontId="54" fillId="2" borderId="44" xfId="64" applyNumberFormat="1" applyFont="1" applyFill="1" applyBorder="1" applyAlignment="1">
      <alignment horizontal="center"/>
    </xf>
    <xf numFmtId="0" fontId="51" fillId="2" borderId="41" xfId="0" applyFont="1" applyFill="1" applyBorder="1"/>
    <xf numFmtId="0" fontId="52" fillId="2" borderId="39" xfId="0" applyFont="1" applyFill="1" applyBorder="1"/>
    <xf numFmtId="4" fontId="55" fillId="2" borderId="39" xfId="64" applyNumberFormat="1" applyFont="1" applyFill="1" applyBorder="1" applyAlignment="1">
      <alignment horizontal="center"/>
    </xf>
    <xf numFmtId="165" fontId="55" fillId="2" borderId="35" xfId="64" applyNumberFormat="1" applyFont="1" applyFill="1" applyBorder="1" applyAlignment="1">
      <alignment horizontal="center"/>
    </xf>
    <xf numFmtId="0" fontId="56" fillId="2" borderId="9" xfId="64" applyFont="1" applyFill="1" applyBorder="1" applyAlignment="1">
      <alignment horizontal="center"/>
    </xf>
    <xf numFmtId="0" fontId="56" fillId="2" borderId="11" xfId="64" applyFont="1" applyFill="1" applyBorder="1" applyAlignment="1">
      <alignment horizontal="center"/>
    </xf>
    <xf numFmtId="0" fontId="56" fillId="2" borderId="10" xfId="64" applyFont="1" applyFill="1" applyBorder="1" applyAlignment="1">
      <alignment horizontal="center" vertical="center"/>
    </xf>
    <xf numFmtId="0" fontId="56" fillId="2" borderId="10" xfId="64" applyFont="1" applyFill="1" applyBorder="1" applyAlignment="1">
      <alignment horizontal="center"/>
    </xf>
    <xf numFmtId="0" fontId="56" fillId="2" borderId="0" xfId="64" applyFont="1" applyFill="1" applyAlignment="1">
      <alignment horizontal="center" wrapText="1"/>
    </xf>
    <xf numFmtId="0" fontId="56" fillId="2" borderId="11" xfId="64" applyFont="1" applyFill="1" applyBorder="1" applyAlignment="1">
      <alignment horizontal="center" vertical="center"/>
    </xf>
    <xf numFmtId="0" fontId="57" fillId="2" borderId="37" xfId="64" applyFont="1" applyFill="1" applyBorder="1" applyAlignment="1">
      <alignment horizontal="center"/>
    </xf>
    <xf numFmtId="4" fontId="0" fillId="2" borderId="0" xfId="0" applyNumberFormat="1" applyFill="1"/>
    <xf numFmtId="4" fontId="52" fillId="2" borderId="19" xfId="64" applyNumberFormat="1" applyFont="1" applyFill="1" applyBorder="1" applyAlignment="1">
      <alignment horizontal="right" vertical="center"/>
    </xf>
    <xf numFmtId="165" fontId="52" fillId="2" borderId="44" xfId="64" applyNumberFormat="1" applyFont="1" applyFill="1" applyBorder="1" applyAlignment="1">
      <alignment horizontal="right" vertical="center"/>
    </xf>
    <xf numFmtId="4" fontId="54" fillId="2" borderId="19" xfId="64" applyNumberFormat="1" applyFont="1" applyFill="1" applyBorder="1" applyAlignment="1">
      <alignment horizontal="right"/>
    </xf>
    <xf numFmtId="165" fontId="54" fillId="2" borderId="44" xfId="64" applyNumberFormat="1" applyFont="1" applyFill="1" applyBorder="1" applyAlignment="1">
      <alignment horizontal="right"/>
    </xf>
    <xf numFmtId="0" fontId="49" fillId="2" borderId="1" xfId="1" applyFont="1" applyFill="1" applyBorder="1" applyAlignment="1">
      <alignment horizontal="center"/>
    </xf>
    <xf numFmtId="0" fontId="49" fillId="2" borderId="2" xfId="1" applyFont="1" applyFill="1" applyBorder="1" applyAlignment="1">
      <alignment horizontal="center"/>
    </xf>
    <xf numFmtId="0" fontId="49" fillId="2" borderId="3" xfId="1" applyFont="1" applyFill="1" applyBorder="1" applyAlignment="1">
      <alignment horizontal="center"/>
    </xf>
    <xf numFmtId="0" fontId="56" fillId="2" borderId="4" xfId="1" applyFont="1" applyFill="1" applyBorder="1" applyAlignment="1">
      <alignment horizontal="center"/>
    </xf>
    <xf numFmtId="0" fontId="56" fillId="2" borderId="0" xfId="1" applyFont="1" applyFill="1" applyAlignment="1">
      <alignment horizontal="center"/>
    </xf>
    <xf numFmtId="0" fontId="56" fillId="2" borderId="5" xfId="1" applyFont="1" applyFill="1" applyBorder="1" applyAlignment="1">
      <alignment horizontal="center"/>
    </xf>
    <xf numFmtId="0" fontId="56" fillId="2" borderId="4" xfId="1" applyFont="1" applyFill="1" applyBorder="1" applyAlignment="1">
      <alignment horizontal="center" vertical="center"/>
    </xf>
    <xf numFmtId="0" fontId="56" fillId="2" borderId="0" xfId="1" applyFont="1" applyFill="1" applyAlignment="1">
      <alignment horizontal="center" vertical="center"/>
    </xf>
    <xf numFmtId="0" fontId="56" fillId="2" borderId="5" xfId="1" applyFont="1" applyFill="1" applyBorder="1" applyAlignment="1">
      <alignment horizontal="center" vertical="center"/>
    </xf>
    <xf numFmtId="0" fontId="50" fillId="58" borderId="6" xfId="1" applyFont="1" applyFill="1" applyBorder="1" applyAlignment="1">
      <alignment horizontal="center"/>
    </xf>
    <xf numFmtId="0" fontId="50" fillId="58" borderId="7" xfId="1" applyFont="1" applyFill="1" applyBorder="1" applyAlignment="1">
      <alignment horizontal="center"/>
    </xf>
    <xf numFmtId="0" fontId="50" fillId="58" borderId="8" xfId="1" applyFont="1" applyFill="1" applyBorder="1" applyAlignment="1">
      <alignment horizontal="center"/>
    </xf>
    <xf numFmtId="0" fontId="51" fillId="2" borderId="36" xfId="64" applyFont="1" applyFill="1" applyBorder="1" applyAlignment="1">
      <alignment horizontal="center"/>
    </xf>
    <xf numFmtId="0" fontId="51" fillId="2" borderId="37" xfId="64" applyFont="1" applyFill="1" applyBorder="1" applyAlignment="1">
      <alignment horizontal="center"/>
    </xf>
    <xf numFmtId="0" fontId="50" fillId="2" borderId="38" xfId="64" applyFont="1" applyFill="1" applyBorder="1" applyAlignment="1">
      <alignment horizontal="center"/>
    </xf>
    <xf numFmtId="0" fontId="50" fillId="2" borderId="39" xfId="64" applyFont="1" applyFill="1" applyBorder="1" applyAlignment="1">
      <alignment horizontal="center"/>
    </xf>
    <xf numFmtId="0" fontId="56" fillId="2" borderId="1" xfId="64" applyFont="1" applyFill="1" applyBorder="1" applyAlignment="1">
      <alignment horizontal="center" vertical="center"/>
    </xf>
    <xf numFmtId="0" fontId="56" fillId="2" borderId="2" xfId="64" applyFont="1" applyFill="1" applyBorder="1" applyAlignment="1">
      <alignment horizontal="center" vertical="center"/>
    </xf>
    <xf numFmtId="0" fontId="56" fillId="2" borderId="3" xfId="64" applyFont="1" applyFill="1" applyBorder="1" applyAlignment="1">
      <alignment horizontal="center" vertical="center"/>
    </xf>
    <xf numFmtId="0" fontId="56" fillId="2" borderId="6" xfId="64" applyFont="1" applyFill="1" applyBorder="1" applyAlignment="1">
      <alignment horizontal="center" vertical="center"/>
    </xf>
    <xf numFmtId="0" fontId="56" fillId="2" borderId="7" xfId="64" applyFont="1" applyFill="1" applyBorder="1" applyAlignment="1">
      <alignment horizontal="center" vertical="center"/>
    </xf>
    <xf numFmtId="0" fontId="56" fillId="2" borderId="8" xfId="64" applyFont="1" applyFill="1" applyBorder="1" applyAlignment="1">
      <alignment horizontal="center" vertical="center"/>
    </xf>
    <xf numFmtId="0" fontId="51" fillId="2" borderId="40" xfId="64" applyFont="1" applyFill="1" applyBorder="1" applyAlignment="1">
      <alignment horizontal="center"/>
    </xf>
    <xf numFmtId="0" fontId="51" fillId="2" borderId="41" xfId="64" applyFont="1" applyFill="1" applyBorder="1" applyAlignment="1">
      <alignment horizontal="center"/>
    </xf>
    <xf numFmtId="0" fontId="51" fillId="2" borderId="42" xfId="64" applyFont="1" applyFill="1" applyBorder="1" applyAlignment="1">
      <alignment horizontal="center"/>
    </xf>
    <xf numFmtId="0" fontId="53" fillId="2" borderId="40" xfId="64" applyFont="1" applyFill="1" applyBorder="1" applyAlignment="1">
      <alignment horizontal="center" wrapText="1"/>
    </xf>
    <xf numFmtId="0" fontId="53" fillId="2" borderId="43" xfId="64" applyFont="1" applyFill="1" applyBorder="1" applyAlignment="1">
      <alignment horizontal="center" wrapText="1"/>
    </xf>
  </cellXfs>
  <cellStyles count="236">
    <cellStyle name="20% - Énfasis1" xfId="99" builtinId="30" customBuiltin="1"/>
    <cellStyle name="20% - Énfasis1 2" xfId="151"/>
    <cellStyle name="20% - Énfasis1 2 2" xfId="212"/>
    <cellStyle name="20% - Énfasis1 3" xfId="188"/>
    <cellStyle name="20% - Énfasis2" xfId="103" builtinId="34" customBuiltin="1"/>
    <cellStyle name="20% - Énfasis2 2" xfId="153"/>
    <cellStyle name="20% - Énfasis2 2 2" xfId="214"/>
    <cellStyle name="20% - Énfasis2 3" xfId="190"/>
    <cellStyle name="20% - Énfasis3" xfId="107" builtinId="38" customBuiltin="1"/>
    <cellStyle name="20% - Énfasis3 2" xfId="155"/>
    <cellStyle name="20% - Énfasis3 2 2" xfId="216"/>
    <cellStyle name="20% - Énfasis3 3" xfId="192"/>
    <cellStyle name="20% - Énfasis4" xfId="111" builtinId="42" customBuiltin="1"/>
    <cellStyle name="20% - Énfasis4 2" xfId="157"/>
    <cellStyle name="20% - Énfasis4 2 2" xfId="218"/>
    <cellStyle name="20% - Énfasis4 3" xfId="194"/>
    <cellStyle name="20% - Énfasis5" xfId="115" builtinId="46" customBuiltin="1"/>
    <cellStyle name="20% - Énfasis5 2" xfId="159"/>
    <cellStyle name="20% - Énfasis5 2 2" xfId="220"/>
    <cellStyle name="20% - Énfasis5 3" xfId="196"/>
    <cellStyle name="20% - Énfasis6" xfId="119" builtinId="50" customBuiltin="1"/>
    <cellStyle name="20% - Énfasis6 2" xfId="161"/>
    <cellStyle name="20% - Énfasis6 2 2" xfId="222"/>
    <cellStyle name="20% - Énfasis6 3" xfId="198"/>
    <cellStyle name="40% - Énfasis1" xfId="100" builtinId="31" customBuiltin="1"/>
    <cellStyle name="40% - Énfasis1 2" xfId="152"/>
    <cellStyle name="40% - Énfasis1 2 2" xfId="213"/>
    <cellStyle name="40% - Énfasis1 3" xfId="189"/>
    <cellStyle name="40% - Énfasis2" xfId="104" builtinId="35" customBuiltin="1"/>
    <cellStyle name="40% - Énfasis2 2" xfId="154"/>
    <cellStyle name="40% - Énfasis2 2 2" xfId="215"/>
    <cellStyle name="40% - Énfasis2 3" xfId="191"/>
    <cellStyle name="40% - Énfasis3" xfId="108" builtinId="39" customBuiltin="1"/>
    <cellStyle name="40% - Énfasis3 2" xfId="156"/>
    <cellStyle name="40% - Énfasis3 2 2" xfId="217"/>
    <cellStyle name="40% - Énfasis3 3" xfId="193"/>
    <cellStyle name="40% - Énfasis4" xfId="112" builtinId="43" customBuiltin="1"/>
    <cellStyle name="40% - Énfasis4 2" xfId="158"/>
    <cellStyle name="40% - Énfasis4 2 2" xfId="219"/>
    <cellStyle name="40% - Énfasis4 3" xfId="195"/>
    <cellStyle name="40% - Énfasis5" xfId="116" builtinId="47" customBuiltin="1"/>
    <cellStyle name="40% - Énfasis5 2" xfId="160"/>
    <cellStyle name="40% - Énfasis5 2 2" xfId="221"/>
    <cellStyle name="40% - Énfasis5 3" xfId="197"/>
    <cellStyle name="40% - Énfasis6" xfId="120" builtinId="51" customBuiltin="1"/>
    <cellStyle name="40% - Énfasis6 2" xfId="162"/>
    <cellStyle name="40% - Énfasis6 2 2" xfId="223"/>
    <cellStyle name="40% - Énfasis6 3" xfId="199"/>
    <cellStyle name="60% - Énfasis1" xfId="101" builtinId="32" customBuiltin="1"/>
    <cellStyle name="60% - Énfasis2" xfId="105" builtinId="36" customBuiltin="1"/>
    <cellStyle name="60% - Énfasis3" xfId="109" builtinId="40" customBuiltin="1"/>
    <cellStyle name="60% - Énfasis4" xfId="113" builtinId="44" customBuiltin="1"/>
    <cellStyle name="60% - Énfasis5" xfId="117" builtinId="48" customBuiltin="1"/>
    <cellStyle name="60% - Énfasis6" xfId="121" builtinId="52" customBuiltin="1"/>
    <cellStyle name="Buena" xfId="6" builtinId="26" customBuiltin="1"/>
    <cellStyle name="Buena 2" xfId="77"/>
    <cellStyle name="Buena 2 2" xfId="137"/>
    <cellStyle name="Buena 3" xfId="168"/>
    <cellStyle name="Bueno 2" xfId="235"/>
    <cellStyle name="Cálculo" xfId="11" builtinId="22" customBuiltin="1"/>
    <cellStyle name="Cálculo 2" xfId="82"/>
    <cellStyle name="Cálculo 2 2" xfId="142"/>
    <cellStyle name="Cálculo 3" xfId="173"/>
    <cellStyle name="Celda de comprobación" xfId="13" builtinId="23" customBuiltin="1"/>
    <cellStyle name="Celda de comprobación 2" xfId="84"/>
    <cellStyle name="Celda de comprobación 2 2" xfId="144"/>
    <cellStyle name="Celda de comprobación 3" xfId="175"/>
    <cellStyle name="Celda vinculada" xfId="12" builtinId="24" customBuiltin="1"/>
    <cellStyle name="Celda vinculada 2" xfId="83"/>
    <cellStyle name="Celda vinculada 2 2" xfId="143"/>
    <cellStyle name="Celda vinculada 3" xfId="174"/>
    <cellStyle name="Encabezado 1" xfId="2" builtinId="16" customBuiltin="1"/>
    <cellStyle name="Encabezado 1 2" xfId="234"/>
    <cellStyle name="Encabezado 4" xfId="5" builtinId="19" customBuiltin="1"/>
    <cellStyle name="Encabezado 4 2" xfId="76"/>
    <cellStyle name="Encabezado 4 2 2" xfId="136"/>
    <cellStyle name="Encabezado 4 3" xfId="167"/>
    <cellStyle name="Énfasis1" xfId="98" builtinId="29" customBuiltin="1"/>
    <cellStyle name="Énfasis2" xfId="102" builtinId="33" customBuiltin="1"/>
    <cellStyle name="Énfasis3" xfId="106" builtinId="37" customBuiltin="1"/>
    <cellStyle name="Énfasis4" xfId="110" builtinId="41" customBuiltin="1"/>
    <cellStyle name="Énfasis5" xfId="114" builtinId="45" customBuiltin="1"/>
    <cellStyle name="Énfasis6" xfId="118" builtinId="49" customBuiltin="1"/>
    <cellStyle name="Entrada" xfId="9" builtinId="20" customBuiltin="1"/>
    <cellStyle name="Entrada 2" xfId="80"/>
    <cellStyle name="Entrada 2 2" xfId="140"/>
    <cellStyle name="Entrada 3" xfId="171"/>
    <cellStyle name="Incorrecto" xfId="7" builtinId="27" customBuiltin="1"/>
    <cellStyle name="Incorrecto 2" xfId="78"/>
    <cellStyle name="Incorrecto 2 2" xfId="138"/>
    <cellStyle name="Incorrecto 3" xfId="169"/>
    <cellStyle name="Neutral" xfId="8" builtinId="28" customBuiltin="1"/>
    <cellStyle name="Neutral 2" xfId="79"/>
    <cellStyle name="Neutral 2 2" xfId="139"/>
    <cellStyle name="Neutral 3" xfId="170"/>
    <cellStyle name="Normal" xfId="0" builtinId="0" customBuiltin="1"/>
    <cellStyle name="Normal 10" xfId="231"/>
    <cellStyle name="Normal 2" xfId="61"/>
    <cellStyle name="Normal 2 2" xfId="68"/>
    <cellStyle name="Normal 2 2 2" xfId="93"/>
    <cellStyle name="Normal 2 2 2 2" xfId="226"/>
    <cellStyle name="Normal 2 2 3" xfId="182"/>
    <cellStyle name="Normal 2 3" xfId="90"/>
    <cellStyle name="Normal 2 3 2" xfId="208"/>
    <cellStyle name="Normal 2 3 3" xfId="131"/>
    <cellStyle name="Normal 2 4" xfId="200"/>
    <cellStyle name="Normal 2 5" xfId="123"/>
    <cellStyle name="Normal 2 6" xfId="232"/>
    <cellStyle name="Normal 3" xfId="58"/>
    <cellStyle name="Normal 3 2" xfId="62"/>
    <cellStyle name="Normal 3 2 2" xfId="69"/>
    <cellStyle name="Normal 3 2 2 2" xfId="94"/>
    <cellStyle name="Normal 3 2 2 2 2" xfId="225"/>
    <cellStyle name="Normal 3 2 2 3" xfId="181"/>
    <cellStyle name="Normal 3 2 3" xfId="91"/>
    <cellStyle name="Normal 3 2 3 2" xfId="207"/>
    <cellStyle name="Normal 3 2 3 3" xfId="130"/>
    <cellStyle name="Normal 3 2 4" xfId="205"/>
    <cellStyle name="Normal 3 2 5" xfId="128"/>
    <cellStyle name="Normal 3 3" xfId="65"/>
    <cellStyle name="Normal 3 3 2" xfId="92"/>
    <cellStyle name="Normal 3 3 2 2" xfId="224"/>
    <cellStyle name="Normal 3 3 2 3" xfId="180"/>
    <cellStyle name="Normal 3 3 3" xfId="204"/>
    <cellStyle name="Normal 3 3 4" xfId="127"/>
    <cellStyle name="Normal 3 4" xfId="89"/>
    <cellStyle name="Normal 3 4 2" xfId="206"/>
    <cellStyle name="Normal 3 4 3" xfId="129"/>
    <cellStyle name="Normal 3 5" xfId="124"/>
    <cellStyle name="Normal 3 5 2" xfId="201"/>
    <cellStyle name="Normal 3 6" xfId="187"/>
    <cellStyle name="Normal 3 7" xfId="122"/>
    <cellStyle name="Normal 4" xfId="64"/>
    <cellStyle name="Normal 4 2" xfId="70"/>
    <cellStyle name="Normal 4 2 2" xfId="95"/>
    <cellStyle name="Normal 4 2 3" xfId="163"/>
    <cellStyle name="Normal 4 3" xfId="202"/>
    <cellStyle name="Normal 4 4" xfId="125"/>
    <cellStyle name="Normal 5" xfId="72"/>
    <cellStyle name="Normal 5 2" xfId="184"/>
    <cellStyle name="Normal 5 2 2" xfId="228"/>
    <cellStyle name="Normal 5 3" xfId="186"/>
    <cellStyle name="Normal 5 3 2" xfId="230"/>
    <cellStyle name="Normal 5 4" xfId="149"/>
    <cellStyle name="Normal 5 4 2" xfId="210"/>
    <cellStyle name="Normal 5 5" xfId="203"/>
    <cellStyle name="Normal 5 6" xfId="126"/>
    <cellStyle name="Normal 6" xfId="71"/>
    <cellStyle name="Normal 6 2" xfId="229"/>
    <cellStyle name="Normal 6 3" xfId="185"/>
    <cellStyle name="Normal 7" xfId="63"/>
    <cellStyle name="Normal 8" xfId="1"/>
    <cellStyle name="Normal 9" xfId="96"/>
    <cellStyle name="Notas" xfId="15" builtinId="10" customBuiltin="1"/>
    <cellStyle name="Notas 2" xfId="86"/>
    <cellStyle name="Notas 2 2" xfId="183"/>
    <cellStyle name="Notas 2 2 2" xfId="227"/>
    <cellStyle name="Notas 2 3" xfId="209"/>
    <cellStyle name="Notas 2 4" xfId="146"/>
    <cellStyle name="Notas 3" xfId="177"/>
    <cellStyle name="Notas 4" xfId="150"/>
    <cellStyle name="Notas 4 2" xfId="211"/>
    <cellStyle name="Salida" xfId="10" builtinId="21" customBuiltin="1"/>
    <cellStyle name="Salida 2" xfId="81"/>
    <cellStyle name="Salida 2 2" xfId="141"/>
    <cellStyle name="Salida 3" xfId="172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Item 2" xfId="66"/>
    <cellStyle name="SAPBEXheaderItem 3" xfId="59"/>
    <cellStyle name="SAPBEXheaderText" xfId="37"/>
    <cellStyle name="SAPBEXheaderText 2" xfId="67"/>
    <cellStyle name="SAPBEXheaderText 3" xfId="60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de advertencia 2" xfId="85"/>
    <cellStyle name="Texto de advertencia 2 2" xfId="145"/>
    <cellStyle name="Texto de advertencia 3" xfId="176"/>
    <cellStyle name="Texto explicativo" xfId="16" builtinId="53" customBuiltin="1"/>
    <cellStyle name="Texto explicativo 2" xfId="87"/>
    <cellStyle name="Texto explicativo 2 2" xfId="147"/>
    <cellStyle name="Texto explicativo 3" xfId="178"/>
    <cellStyle name="Título" xfId="97" builtinId="15" customBuiltin="1"/>
    <cellStyle name="Título 1 2" xfId="73"/>
    <cellStyle name="Título 1 2 2" xfId="133"/>
    <cellStyle name="Título 1 3" xfId="164"/>
    <cellStyle name="Título 2" xfId="3" builtinId="17" customBuiltin="1"/>
    <cellStyle name="Título 2 2" xfId="74"/>
    <cellStyle name="Título 2 2 2" xfId="134"/>
    <cellStyle name="Título 2 3" xfId="165"/>
    <cellStyle name="Título 3" xfId="4" builtinId="18" customBuiltin="1"/>
    <cellStyle name="Título 3 2" xfId="75"/>
    <cellStyle name="Título 3 2 2" xfId="135"/>
    <cellStyle name="Título 3 3" xfId="166"/>
    <cellStyle name="Título 4" xfId="132"/>
    <cellStyle name="Título 4 2" xfId="233"/>
    <cellStyle name="Total" xfId="17" builtinId="25" customBuiltin="1"/>
    <cellStyle name="Total 2" xfId="88"/>
    <cellStyle name="Total 2 2" xfId="148"/>
    <cellStyle name="Total 3" xfId="179"/>
  </cellStyles>
  <dxfs count="1">
    <dxf>
      <font>
        <b/>
        <i val="0"/>
      </font>
      <numFmt numFmtId="166" formatCode="\ \ \ \ \ "/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59056</xdr:colOff>
      <xdr:row>2</xdr:row>
      <xdr:rowOff>47626</xdr:rowOff>
    </xdr:from>
    <xdr:to>
      <xdr:col>0</xdr:col>
      <xdr:colOff>2080260</xdr:colOff>
      <xdr:row>5</xdr:row>
      <xdr:rowOff>416782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6" y="390526"/>
          <a:ext cx="2021204" cy="925416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1273175</xdr:colOff>
      <xdr:row>0</xdr:row>
      <xdr:rowOff>149225</xdr:rowOff>
    </xdr:to>
    <xdr:pic macro="[1]!DesignIconClicked">
      <xdr:nvPicPr>
        <xdr:cNvPr id="4" name="BExVRM4UL2KAFP422ZW8V5ZVQPVD" hidden="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73175" cy="149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3530600</xdr:colOff>
      <xdr:row>0</xdr:row>
      <xdr:rowOff>149225</xdr:rowOff>
    </xdr:to>
    <xdr:pic macro="[1]!DesignIconClicked">
      <xdr:nvPicPr>
        <xdr:cNvPr id="3" name="BExCUXUGTDJ0ZIG3AI8BCH10LHJC" hidden="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0600" cy="1492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1225550</xdr:colOff>
      <xdr:row>0</xdr:row>
      <xdr:rowOff>149225</xdr:rowOff>
    </xdr:to>
    <xdr:pic macro="[1]!DesignIconClicked">
      <xdr:nvPicPr>
        <xdr:cNvPr id="2" name="BExQ300FMJ3CT4NNTNGF6NB2XDEG" hidden="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0"/>
          <a:ext cx="12255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5" name="BExZRV1PEELQJ9HESG8TZNVRW9RS" hidden="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0"/>
          <a:ext cx="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7" name="BExF34HHOD18AU7XXMEDHEW4B1FX" hidden="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0"/>
          <a:ext cx="0" cy="14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749300</xdr:colOff>
      <xdr:row>3</xdr:row>
      <xdr:rowOff>149225</xdr:rowOff>
    </xdr:to>
    <xdr:pic macro="[1]!DesignIconClicked">
      <xdr:nvPicPr>
        <xdr:cNvPr id="3" name="BEx3V1B3PGUPPNIW33R9DUBF7KSO" hidden="1">
          <a:extLst>
            <a:ext uri="{FF2B5EF4-FFF2-40B4-BE49-F238E27FC236}">
              <a16:creationId xmlns="" xmlns:a16="http://schemas.microsoft.com/office/drawing/2014/main" id="{9DD0545D-3A62-4ACF-9243-14BF89EAE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85775"/>
          <a:ext cx="74930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749300</xdr:colOff>
      <xdr:row>3</xdr:row>
      <xdr:rowOff>149225</xdr:rowOff>
    </xdr:to>
    <xdr:pic macro="[1]!DesignIconClicked">
      <xdr:nvPicPr>
        <xdr:cNvPr id="5" name="BExOG45INRTUK8VA8W0OR5CVGIFH" hidden="1">
          <a:extLst>
            <a:ext uri="{FF2B5EF4-FFF2-40B4-BE49-F238E27FC236}">
              <a16:creationId xmlns="" xmlns:a16="http://schemas.microsoft.com/office/drawing/2014/main" id="{5581E196-11B8-4D36-84EC-DF0F9CB87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485775"/>
          <a:ext cx="749300" cy="149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10</xdr:col>
      <xdr:colOff>939800</xdr:colOff>
      <xdr:row>14</xdr:row>
      <xdr:rowOff>149225</xdr:rowOff>
    </xdr:to>
    <xdr:pic macro="[1]!DesignIconClicked">
      <xdr:nvPicPr>
        <xdr:cNvPr id="3" name="BExXU9XBM6K1IXHBWKI2484KPSK7" hidden="1">
          <a:extLst>
            <a:ext uri="{FF2B5EF4-FFF2-40B4-BE49-F238E27FC236}">
              <a16:creationId xmlns="" xmlns:a16="http://schemas.microsoft.com/office/drawing/2014/main" id="{BA396547-C0DA-AE8B-BCEC-2D849B510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0"/>
          <a:ext cx="7988300" cy="2416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749300</xdr:colOff>
      <xdr:row>14</xdr:row>
      <xdr:rowOff>149225</xdr:rowOff>
    </xdr:to>
    <xdr:pic macro="[1]!DesignIconClicked">
      <xdr:nvPicPr>
        <xdr:cNvPr id="5" name="BExVYTOBP2KXI0X3KKJAB8Y7C1CK" hidden="1">
          <a:extLst>
            <a:ext uri="{FF2B5EF4-FFF2-40B4-BE49-F238E27FC236}">
              <a16:creationId xmlns="" xmlns:a16="http://schemas.microsoft.com/office/drawing/2014/main" id="{2C3B62C3-08B0-F0F3-D581-609C5D742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1300" cy="2416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1044575</xdr:colOff>
      <xdr:row>2</xdr:row>
      <xdr:rowOff>149225</xdr:rowOff>
    </xdr:to>
    <xdr:pic macro="[1]!DesignIconClicked">
      <xdr:nvPicPr>
        <xdr:cNvPr id="3" name="BExIVG33P2VJ0NIWC7TG2HBUES5F" hidden="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98250" cy="473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Normal="100" workbookViewId="0">
      <selection activeCell="A3" sqref="A3:J27"/>
    </sheetView>
  </sheetViews>
  <sheetFormatPr baseColWidth="10" defaultColWidth="11.42578125" defaultRowHeight="12.75" x14ac:dyDescent="0.2"/>
  <cols>
    <col min="1" max="1" width="42" style="1" customWidth="1"/>
    <col min="2" max="2" width="29.140625" style="1" bestFit="1" customWidth="1"/>
    <col min="3" max="3" width="10.140625" style="1" hidden="1" customWidth="1"/>
    <col min="4" max="4" width="4.42578125" style="1" hidden="1" customWidth="1"/>
    <col min="5" max="5" width="13.85546875" style="1" hidden="1" customWidth="1"/>
    <col min="6" max="6" width="3.7109375" style="1" hidden="1" customWidth="1"/>
    <col min="7" max="7" width="9.28515625" style="1" hidden="1" customWidth="1"/>
    <col min="8" max="8" width="26.85546875" style="1" bestFit="1" customWidth="1"/>
    <col min="9" max="9" width="22.140625" style="1" bestFit="1" customWidth="1"/>
    <col min="10" max="10" width="24.7109375" style="1" bestFit="1" customWidth="1"/>
    <col min="11" max="16384" width="11.42578125" style="1"/>
  </cols>
  <sheetData>
    <row r="1" spans="1:14" s="3" customFormat="1" x14ac:dyDescent="0.2">
      <c r="A1" s="23" t="s">
        <v>100</v>
      </c>
      <c r="B1" s="2"/>
      <c r="C1" s="23" t="s">
        <v>101</v>
      </c>
      <c r="E1" s="23" t="s">
        <v>100</v>
      </c>
      <c r="G1" s="3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Diciembre</v>
      </c>
      <c r="I1" s="23" t="s">
        <v>63</v>
      </c>
      <c r="J1" s="23" t="s">
        <v>62</v>
      </c>
      <c r="L1" s="3" t="str">
        <f>MID(J1,9,2)</f>
        <v xml:space="preserve">n </v>
      </c>
      <c r="M1" s="3" t="str">
        <f>IF(K1="01","Enero",IF(K1="02","Febrero",IF(K1="03","Marzo",IF(K1="04","Abril",IF(K1="05","Mayo",IF(K1="06","Junio",IF(K1="07","Julio",IF(K1="08","Agosto",IF(K1="09","Septiembre",IF(K1="10","Octubre",IF(K1="11","Noviembre","Diciembre")))))))))))</f>
        <v>Diciembre</v>
      </c>
      <c r="N1" s="3" t="str">
        <f>IF(L1="01","Enero",IF(L1="02","Febrero",IF(L1="03","Marzo",IF(L1="04","Abril",IF(L1="05","Mayo",IF(L1="06","Junio",IF(L1="07","Julio",IF(L1="08","Agosto",IF(L1="09","Septiembre",IF(L1="10","Octubre",IF(L1="11","Noviembre","Diciembre")))))))))))</f>
        <v>Diciembre</v>
      </c>
    </row>
    <row r="2" spans="1:14" ht="13.5" thickBot="1" x14ac:dyDescent="0.25"/>
    <row r="3" spans="1:14" ht="16.5" x14ac:dyDescent="0.3">
      <c r="A3" s="49" t="s">
        <v>10</v>
      </c>
      <c r="B3" s="50"/>
      <c r="C3" s="50"/>
      <c r="D3" s="50"/>
      <c r="E3" s="50"/>
      <c r="F3" s="50"/>
      <c r="G3" s="50"/>
      <c r="H3" s="50"/>
      <c r="I3" s="50"/>
      <c r="J3" s="51"/>
    </row>
    <row r="4" spans="1:14" ht="13.5" x14ac:dyDescent="0.25">
      <c r="A4" s="52"/>
      <c r="B4" s="53"/>
      <c r="C4" s="53"/>
      <c r="D4" s="53"/>
      <c r="E4" s="53"/>
      <c r="F4" s="53"/>
      <c r="G4" s="53"/>
      <c r="H4" s="53"/>
      <c r="I4" s="53"/>
      <c r="J4" s="54"/>
    </row>
    <row r="5" spans="1:14" ht="13.5" x14ac:dyDescent="0.2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4"/>
    </row>
    <row r="6" spans="1:14" ht="34.5" customHeight="1" x14ac:dyDescent="0.2">
      <c r="A6" s="55" t="s">
        <v>105</v>
      </c>
      <c r="B6" s="56"/>
      <c r="C6" s="56"/>
      <c r="D6" s="56"/>
      <c r="E6" s="56"/>
      <c r="F6" s="56"/>
      <c r="G6" s="56"/>
      <c r="H6" s="56"/>
      <c r="I6" s="56"/>
      <c r="J6" s="57"/>
    </row>
    <row r="7" spans="1:14" ht="16.5" thickBot="1" x14ac:dyDescent="0.35">
      <c r="A7" s="58" t="s">
        <v>111</v>
      </c>
      <c r="B7" s="59"/>
      <c r="C7" s="59"/>
      <c r="D7" s="59"/>
      <c r="E7" s="59"/>
      <c r="F7" s="59"/>
      <c r="G7" s="59"/>
      <c r="H7" s="59"/>
      <c r="I7" s="59"/>
      <c r="J7" s="60"/>
    </row>
    <row r="8" spans="1:14" ht="14.25" thickBot="1" x14ac:dyDescent="0.3">
      <c r="A8" s="65" t="s">
        <v>0</v>
      </c>
      <c r="B8" s="66"/>
      <c r="C8" s="66"/>
      <c r="D8" s="66"/>
      <c r="E8" s="66"/>
      <c r="F8" s="66"/>
      <c r="G8" s="67"/>
      <c r="H8" s="37" t="s">
        <v>1</v>
      </c>
      <c r="I8" s="38" t="s">
        <v>2</v>
      </c>
      <c r="J8" s="39" t="s">
        <v>3</v>
      </c>
    </row>
    <row r="9" spans="1:14" ht="14.25" thickBot="1" x14ac:dyDescent="0.3">
      <c r="A9" s="68"/>
      <c r="B9" s="69"/>
      <c r="C9" s="69"/>
      <c r="D9" s="69"/>
      <c r="E9" s="69"/>
      <c r="F9" s="69"/>
      <c r="G9" s="70"/>
      <c r="H9" s="40" t="s">
        <v>4</v>
      </c>
      <c r="I9" s="41" t="s">
        <v>5</v>
      </c>
      <c r="J9" s="42" t="s">
        <v>6</v>
      </c>
    </row>
    <row r="10" spans="1:14" ht="14.25" thickBot="1" x14ac:dyDescent="0.25">
      <c r="A10" s="65" t="s">
        <v>60</v>
      </c>
      <c r="B10" s="66"/>
      <c r="C10" s="66"/>
      <c r="D10" s="66"/>
      <c r="E10" s="66"/>
      <c r="F10" s="66"/>
      <c r="G10" s="66"/>
      <c r="H10" s="66"/>
      <c r="I10" s="66"/>
      <c r="J10" s="67"/>
    </row>
    <row r="11" spans="1:14" ht="13.5" x14ac:dyDescent="0.25">
      <c r="A11" s="61"/>
      <c r="B11" s="62"/>
      <c r="C11" s="26"/>
      <c r="D11" s="26"/>
      <c r="E11" s="26"/>
      <c r="F11" s="26"/>
      <c r="G11" s="26"/>
      <c r="H11" s="43"/>
      <c r="I11" s="43"/>
      <c r="J11" s="27" t="s">
        <v>7</v>
      </c>
    </row>
    <row r="12" spans="1:14" ht="25.9" customHeight="1" x14ac:dyDescent="0.25">
      <c r="A12" s="74" t="str">
        <f>IF(fuente1!B2="Resultado total",IFERROR(VLOOKUP(fuente1!A2,Leyendas!$B$2:$C$12,2,FALSE),""),IF(fuente1!B2="","",""))</f>
        <v>ENDEUDAMIENTO INTERNO / AMORTIZACIÓN DE LA DEUDA INTERNA CON INSTITUCIONES DE CRÉDITO</v>
      </c>
      <c r="B12" s="75"/>
      <c r="C12" s="28"/>
      <c r="D12" s="28"/>
      <c r="E12" s="28"/>
      <c r="F12" s="28"/>
      <c r="G12" s="28"/>
      <c r="H12" s="45">
        <f>SUM(H13:H24)</f>
        <v>22211775807.660004</v>
      </c>
      <c r="I12" s="45">
        <f>SUM(I13:I24)</f>
        <v>1875352166.5699999</v>
      </c>
      <c r="J12" s="46">
        <f t="shared" ref="J12:J25" si="0">IF(H12="","",H12-I12)</f>
        <v>20336423641.090004</v>
      </c>
    </row>
    <row r="13" spans="1:14" ht="15" x14ac:dyDescent="0.25">
      <c r="A13" s="29" t="str">
        <f>IF(fuente1!B3="Resultado total",IFERROR(VLOOKUP(fuente1!A3,Leyendas!$B$2:$C$12,2,FALSE),""),IF(fuente1!B3="","",""))</f>
        <v/>
      </c>
      <c r="B13" s="30" t="s">
        <v>81</v>
      </c>
      <c r="C13" s="28"/>
      <c r="D13" s="28"/>
      <c r="E13" s="28"/>
      <c r="F13" s="28"/>
      <c r="G13" s="28"/>
      <c r="H13" s="47">
        <v>483193278</v>
      </c>
      <c r="I13" s="47">
        <v>2845080.7300000191</v>
      </c>
      <c r="J13" s="48">
        <f t="shared" si="0"/>
        <v>480348197.26999998</v>
      </c>
    </row>
    <row r="14" spans="1:14" ht="15" x14ac:dyDescent="0.25">
      <c r="A14" s="29" t="str">
        <f>IF(fuente1!B4="Resultado total",IFERROR(VLOOKUP(fuente1!A4,Leyendas!$B$2:$C$12,2,FALSE),""),IF(fuente1!B4="","",""))</f>
        <v/>
      </c>
      <c r="B14" s="30" t="s">
        <v>83</v>
      </c>
      <c r="C14" s="33"/>
      <c r="D14" s="33"/>
      <c r="E14" s="33"/>
      <c r="F14" s="33"/>
      <c r="G14" s="33"/>
      <c r="H14" s="47">
        <v>589283333.34000003</v>
      </c>
      <c r="I14" s="47">
        <v>589283333.34000003</v>
      </c>
      <c r="J14" s="48">
        <f t="shared" si="0"/>
        <v>0</v>
      </c>
    </row>
    <row r="15" spans="1:14" ht="15" x14ac:dyDescent="0.25">
      <c r="A15" s="29" t="str">
        <f>IF(fuente1!B5="Resultado total",IFERROR(VLOOKUP(fuente1!A5,Leyendas!$B$2:$C$12,2,FALSE),""),IF(fuente1!B5="","",""))</f>
        <v/>
      </c>
      <c r="B15" s="30" t="s">
        <v>85</v>
      </c>
      <c r="C15" s="33"/>
      <c r="D15" s="33"/>
      <c r="E15" s="33"/>
      <c r="F15" s="33"/>
      <c r="G15" s="33"/>
      <c r="H15" s="47">
        <v>2492527235.2399998</v>
      </c>
      <c r="I15" s="47">
        <v>14676199.979999542</v>
      </c>
      <c r="J15" s="48">
        <f t="shared" si="0"/>
        <v>2477851035.2600002</v>
      </c>
    </row>
    <row r="16" spans="1:14" ht="15" x14ac:dyDescent="0.25">
      <c r="A16" s="29" t="str">
        <f>IF(fuente1!B6="Resultado total",IFERROR(VLOOKUP(fuente1!A6,Leyendas!$B$2:$C$12,2,FALSE),""),IF(fuente1!B6="","",""))</f>
        <v/>
      </c>
      <c r="B16" s="30" t="s">
        <v>87</v>
      </c>
      <c r="C16" s="33"/>
      <c r="D16" s="33"/>
      <c r="E16" s="33"/>
      <c r="F16" s="33"/>
      <c r="G16" s="33"/>
      <c r="H16" s="47">
        <v>10556928041.82</v>
      </c>
      <c r="I16" s="47">
        <v>62160037.850000381</v>
      </c>
      <c r="J16" s="48">
        <f t="shared" si="0"/>
        <v>10494768003.969999</v>
      </c>
    </row>
    <row r="17" spans="1:10" ht="15" x14ac:dyDescent="0.25">
      <c r="A17" s="29" t="str">
        <f>IF(fuente1!B7="Resultado total",IFERROR(VLOOKUP(fuente1!A7,Leyendas!$B$2:$C$12,2,FALSE),""),IF(fuente1!B7="","",""))</f>
        <v/>
      </c>
      <c r="B17" s="30" t="s">
        <v>89</v>
      </c>
      <c r="C17" s="33"/>
      <c r="D17" s="33"/>
      <c r="E17" s="33"/>
      <c r="F17" s="33"/>
      <c r="G17" s="33"/>
      <c r="H17" s="47">
        <v>994054346.65999997</v>
      </c>
      <c r="I17" s="47">
        <v>5853071.6100000143</v>
      </c>
      <c r="J17" s="48">
        <f t="shared" si="0"/>
        <v>988201275.04999995</v>
      </c>
    </row>
    <row r="18" spans="1:10" ht="15" x14ac:dyDescent="0.25">
      <c r="A18" s="29" t="str">
        <f>IF(fuente1!B8="Resultado total",IFERROR(VLOOKUP(fuente1!A8,Leyendas!$B$2:$C$12,2,FALSE),""),IF(fuente1!B8="","",""))</f>
        <v/>
      </c>
      <c r="B18" s="30" t="s">
        <v>91</v>
      </c>
      <c r="C18" s="33"/>
      <c r="D18" s="33"/>
      <c r="E18" s="33"/>
      <c r="F18" s="33"/>
      <c r="G18" s="33"/>
      <c r="H18" s="47">
        <v>2495068375.3400002</v>
      </c>
      <c r="I18" s="47">
        <v>14691162.440000057</v>
      </c>
      <c r="J18" s="48">
        <f t="shared" si="0"/>
        <v>2480377212.9000001</v>
      </c>
    </row>
    <row r="19" spans="1:10" ht="15" x14ac:dyDescent="0.25">
      <c r="A19" s="29" t="str">
        <f>IF(fuente1!B9="Resultado total",IFERROR(VLOOKUP(fuente1!A9,Leyendas!$B$2:$C$12,2,FALSE),""),IF(fuente1!B9="","",""))</f>
        <v/>
      </c>
      <c r="B19" s="30" t="s">
        <v>93</v>
      </c>
      <c r="C19" s="33"/>
      <c r="D19" s="33"/>
      <c r="E19" s="33"/>
      <c r="F19" s="33"/>
      <c r="G19" s="33"/>
      <c r="H19" s="47">
        <v>997370861.10000002</v>
      </c>
      <c r="I19" s="47">
        <v>5872599.5199999809</v>
      </c>
      <c r="J19" s="48">
        <f t="shared" si="0"/>
        <v>991498261.58000004</v>
      </c>
    </row>
    <row r="20" spans="1:10" ht="15" x14ac:dyDescent="0.25">
      <c r="A20" s="29" t="str">
        <f>IF(fuente1!B10="Resultado total",IFERROR(VLOOKUP(fuente1!A10,Leyendas!$B$2:$C$12,2,FALSE),""),IF(fuente1!B10="","",""))</f>
        <v/>
      </c>
      <c r="B20" s="30" t="s">
        <v>109</v>
      </c>
      <c r="C20" s="33"/>
      <c r="D20" s="33"/>
      <c r="E20" s="33"/>
      <c r="F20" s="33"/>
      <c r="G20" s="33"/>
      <c r="H20" s="47">
        <v>586593669.01999998</v>
      </c>
      <c r="I20" s="47">
        <v>780083.14999997616</v>
      </c>
      <c r="J20" s="48">
        <f t="shared" si="0"/>
        <v>585813585.87</v>
      </c>
    </row>
    <row r="21" spans="1:10" ht="15" x14ac:dyDescent="0.25">
      <c r="A21" s="29" t="str">
        <f>IF(fuente1!B11="Resultado total",IFERROR(VLOOKUP(fuente1!A11,Leyendas!$B$2:$C$12,2,FALSE),""),IF(fuente1!B11="","",""))</f>
        <v/>
      </c>
      <c r="B21" s="30" t="s">
        <v>108</v>
      </c>
      <c r="C21" s="33"/>
      <c r="D21" s="33"/>
      <c r="E21" s="33"/>
      <c r="F21" s="33"/>
      <c r="G21" s="33"/>
      <c r="H21" s="47">
        <v>533714197.69999999</v>
      </c>
      <c r="I21" s="47">
        <v>696928.42999999993</v>
      </c>
      <c r="J21" s="48">
        <f t="shared" si="0"/>
        <v>533017269.26999998</v>
      </c>
    </row>
    <row r="22" spans="1:10" ht="15" x14ac:dyDescent="0.25">
      <c r="A22" s="29" t="str">
        <f>IF(fuente1!B12="Resultado total",IFERROR(VLOOKUP(fuente1!A12,Leyendas!$B$2:$C$12,2,FALSE),""),IF(fuente1!B12="","",""))</f>
        <v/>
      </c>
      <c r="B22" s="30" t="s">
        <v>110</v>
      </c>
      <c r="C22" s="33"/>
      <c r="D22" s="33"/>
      <c r="E22" s="33"/>
      <c r="F22" s="33"/>
      <c r="G22" s="33"/>
      <c r="H22" s="47">
        <v>567154855</v>
      </c>
      <c r="I22" s="47">
        <v>567154855</v>
      </c>
      <c r="J22" s="48">
        <f t="shared" si="0"/>
        <v>0</v>
      </c>
    </row>
    <row r="23" spans="1:10" ht="15" x14ac:dyDescent="0.25">
      <c r="A23" s="29" t="str">
        <f>IF(fuente1!B13="Resultado total",IFERROR(VLOOKUP(fuente1!A13,Leyendas!$B$2:$C$12,2,FALSE),""),IF(fuente1!B13="","",""))</f>
        <v/>
      </c>
      <c r="B23" s="30" t="s">
        <v>107</v>
      </c>
      <c r="C23" s="33"/>
      <c r="D23" s="33"/>
      <c r="E23" s="33"/>
      <c r="F23" s="33"/>
      <c r="G23" s="33"/>
      <c r="H23" s="47">
        <v>1534311901.6300001</v>
      </c>
      <c r="I23" s="47">
        <v>399102812.75999999</v>
      </c>
      <c r="J23" s="48">
        <f>IF(H23="","",H23-I23)</f>
        <v>1135209088.8700001</v>
      </c>
    </row>
    <row r="24" spans="1:10" ht="15" x14ac:dyDescent="0.25">
      <c r="A24" s="29" t="str">
        <f>IF(fuente1!B14="Resultado total",IFERROR(VLOOKUP(fuente1!A14,Leyendas!$B$2:$C$12,2,FALSE),""),IF(fuente1!B14="","",""))</f>
        <v/>
      </c>
      <c r="B24" s="30" t="s">
        <v>106</v>
      </c>
      <c r="C24" s="33"/>
      <c r="D24" s="33"/>
      <c r="E24" s="33"/>
      <c r="F24" s="33"/>
      <c r="G24" s="33"/>
      <c r="H24" s="47">
        <v>381575712.81</v>
      </c>
      <c r="I24" s="47">
        <v>212236001.75999999</v>
      </c>
      <c r="J24" s="48">
        <f t="shared" si="0"/>
        <v>169339711.05000001</v>
      </c>
    </row>
    <row r="25" spans="1:10" ht="15" x14ac:dyDescent="0.25">
      <c r="A25" s="29" t="str">
        <f>IF(fuente1!B15="Resultado total",IFERROR(VLOOKUP(fuente1!A15,Leyendas!$B$2:$C$12,2,FALSE),""),IF(fuente1!B15="","",""))</f>
        <v/>
      </c>
      <c r="B25" s="30" t="str">
        <f>IF(fuente2!H16="","",fuente2!H16)</f>
        <v/>
      </c>
      <c r="C25" s="33"/>
      <c r="D25" s="33"/>
      <c r="E25" s="33"/>
      <c r="F25" s="33"/>
      <c r="G25" s="33"/>
      <c r="H25" s="31" t="str">
        <f>IF(AND($B25="",$B25=""),"",IF(fuente2!I16="",0,fuente2!I16))</f>
        <v/>
      </c>
      <c r="I25" s="31" t="str">
        <f>IF(AND($B25="",$B25=""),"",IF(fuente2!J16="",0,fuente2!J16))</f>
        <v/>
      </c>
      <c r="J25" s="32" t="str">
        <f t="shared" si="0"/>
        <v/>
      </c>
    </row>
    <row r="26" spans="1:10" ht="13.5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3"/>
    </row>
    <row r="27" spans="1:10" ht="16.5" thickBot="1" x14ac:dyDescent="0.35">
      <c r="A27" s="63" t="s">
        <v>61</v>
      </c>
      <c r="B27" s="64"/>
      <c r="C27" s="34"/>
      <c r="D27" s="34"/>
      <c r="E27" s="34"/>
      <c r="F27" s="34"/>
      <c r="G27" s="34"/>
      <c r="H27" s="35">
        <f>+SUMIF($B12:$B25,"",H12:H25)</f>
        <v>22211775807.660004</v>
      </c>
      <c r="I27" s="35">
        <f t="shared" ref="I27:J27" si="1">+SUMIF($B12:$B25,"",I12:I25)</f>
        <v>1875352166.5699999</v>
      </c>
      <c r="J27" s="36">
        <f t="shared" si="1"/>
        <v>20336423641.090004</v>
      </c>
    </row>
    <row r="30" spans="1:10" x14ac:dyDescent="0.2">
      <c r="I30" s="44"/>
    </row>
  </sheetData>
  <mergeCells count="11">
    <mergeCell ref="A11:B11"/>
    <mergeCell ref="A27:B27"/>
    <mergeCell ref="A8:G9"/>
    <mergeCell ref="A10:J10"/>
    <mergeCell ref="A26:J26"/>
    <mergeCell ref="A12:B12"/>
    <mergeCell ref="A3:J3"/>
    <mergeCell ref="A4:J4"/>
    <mergeCell ref="A5:J5"/>
    <mergeCell ref="A6:J6"/>
    <mergeCell ref="A7:J7"/>
  </mergeCells>
  <pageMargins left="0.19685039370078741" right="0.19685039370078741" top="0.15748031496062992" bottom="0.15748031496062992" header="0" footer="0"/>
  <pageSetup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39149EF-FA8F-46AE-9129-C047F712BB0C}">
            <xm:f>fuente1!B2="Resultado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A12 A13:B25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workbookViewId="0">
      <selection activeCell="B10" sqref="B10"/>
    </sheetView>
  </sheetViews>
  <sheetFormatPr baseColWidth="10" defaultRowHeight="12.75" x14ac:dyDescent="0.2"/>
  <sheetData>
    <row r="3" spans="2:11" x14ac:dyDescent="0.2">
      <c r="B3" s="18" t="s">
        <v>19</v>
      </c>
      <c r="C3" s="18" t="s">
        <v>20</v>
      </c>
      <c r="D3" s="18"/>
      <c r="E3" s="18" t="s">
        <v>21</v>
      </c>
      <c r="F3" s="18" t="s">
        <v>22</v>
      </c>
      <c r="G3" s="18"/>
      <c r="H3" s="18"/>
      <c r="I3" s="18"/>
      <c r="J3" s="18"/>
      <c r="K3" s="18"/>
    </row>
    <row r="4" spans="2:11" x14ac:dyDescent="0.2">
      <c r="B4" s="19" t="s">
        <v>62</v>
      </c>
      <c r="C4" s="19" t="s">
        <v>63</v>
      </c>
      <c r="D4" s="18"/>
      <c r="E4" s="18" t="e">
        <f>+VLOOKUP(MID(B4,4,3),$I$4:$J$15,2,FALSE)</f>
        <v>#N/A</v>
      </c>
      <c r="F4" s="18" t="e">
        <f>+VLOOKUP(RIGHT(B4,3),$I$4:$J$15,2,FALSE)</f>
        <v>#N/A</v>
      </c>
      <c r="G4" s="18"/>
      <c r="H4" s="18"/>
      <c r="I4" s="18" t="s">
        <v>25</v>
      </c>
      <c r="J4" s="18" t="s">
        <v>23</v>
      </c>
      <c r="K4" s="19" t="s">
        <v>26</v>
      </c>
    </row>
    <row r="5" spans="2:11" x14ac:dyDescent="0.2">
      <c r="B5" s="18"/>
      <c r="C5" s="18"/>
      <c r="D5" s="18"/>
      <c r="E5" s="18" t="e">
        <f>+VLOOKUP(E4,$J$4:$K$15,2,FALSE)</f>
        <v>#N/A</v>
      </c>
      <c r="F5" s="18" t="e">
        <f>+VLOOKUP(F4,$J$4:$K$15,2,FALSE)</f>
        <v>#N/A</v>
      </c>
      <c r="G5" s="18"/>
      <c r="H5" s="18"/>
      <c r="I5" s="18" t="s">
        <v>28</v>
      </c>
      <c r="J5" s="18" t="s">
        <v>29</v>
      </c>
      <c r="K5" s="19" t="s">
        <v>30</v>
      </c>
    </row>
    <row r="6" spans="2:11" x14ac:dyDescent="0.2">
      <c r="B6" s="18" t="s">
        <v>31</v>
      </c>
      <c r="C6" s="18"/>
      <c r="D6" s="18"/>
      <c r="E6" s="18"/>
      <c r="F6" s="18"/>
      <c r="G6" s="18"/>
      <c r="H6" s="18"/>
      <c r="I6" s="18" t="s">
        <v>32</v>
      </c>
      <c r="J6" s="18" t="s">
        <v>24</v>
      </c>
      <c r="K6" s="19" t="s">
        <v>27</v>
      </c>
    </row>
    <row r="7" spans="2:11" x14ac:dyDescent="0.2">
      <c r="B7" s="18"/>
      <c r="C7" s="18"/>
      <c r="D7" s="18"/>
      <c r="E7" s="18"/>
      <c r="F7" s="18"/>
      <c r="G7" s="18"/>
      <c r="H7" s="18"/>
      <c r="I7" s="18" t="s">
        <v>33</v>
      </c>
      <c r="J7" s="18" t="s">
        <v>34</v>
      </c>
      <c r="K7" s="19" t="s">
        <v>35</v>
      </c>
    </row>
    <row r="8" spans="2:11" x14ac:dyDescent="0.2">
      <c r="B8" s="18"/>
      <c r="C8" s="18"/>
      <c r="D8" s="18"/>
      <c r="E8" s="18"/>
      <c r="F8" s="18"/>
      <c r="G8" s="18"/>
      <c r="H8" s="18"/>
      <c r="I8" s="18" t="s">
        <v>36</v>
      </c>
      <c r="J8" s="18" t="s">
        <v>37</v>
      </c>
      <c r="K8" s="19" t="s">
        <v>38</v>
      </c>
    </row>
    <row r="9" spans="2:11" x14ac:dyDescent="0.2">
      <c r="B9" s="18"/>
      <c r="C9" s="18"/>
      <c r="D9" s="18"/>
      <c r="E9" s="18"/>
      <c r="F9" s="18"/>
      <c r="G9" s="18"/>
      <c r="H9" s="18"/>
      <c r="I9" s="18" t="s">
        <v>39</v>
      </c>
      <c r="J9" s="18" t="s">
        <v>40</v>
      </c>
      <c r="K9" s="19" t="s">
        <v>41</v>
      </c>
    </row>
    <row r="10" spans="2:11" x14ac:dyDescent="0.2">
      <c r="B10" s="18" t="e">
        <f>CONCATENATE("Periodo de ", E4, " a ",F4," del ","20"&amp;C4)</f>
        <v>#N/A</v>
      </c>
      <c r="C10" s="18"/>
      <c r="D10" s="18"/>
      <c r="E10" s="18"/>
      <c r="F10" s="18"/>
      <c r="G10" s="18"/>
      <c r="H10" s="18"/>
      <c r="I10" s="18" t="s">
        <v>42</v>
      </c>
      <c r="J10" s="18" t="s">
        <v>43</v>
      </c>
      <c r="K10" s="19" t="s">
        <v>44</v>
      </c>
    </row>
    <row r="11" spans="2:11" x14ac:dyDescent="0.2">
      <c r="B11" s="18"/>
      <c r="C11" s="18"/>
      <c r="D11" s="18"/>
      <c r="E11" s="18"/>
      <c r="F11" s="18"/>
      <c r="G11" s="18"/>
      <c r="H11" s="18"/>
      <c r="I11" s="18" t="s">
        <v>45</v>
      </c>
      <c r="J11" s="18" t="s">
        <v>46</v>
      </c>
      <c r="K11" s="19" t="s">
        <v>47</v>
      </c>
    </row>
    <row r="12" spans="2:11" x14ac:dyDescent="0.2">
      <c r="B12" s="18"/>
      <c r="C12" s="18"/>
      <c r="D12" s="18"/>
      <c r="E12" s="18"/>
      <c r="F12" s="18"/>
      <c r="G12" s="18"/>
      <c r="H12" s="18"/>
      <c r="I12" s="18" t="s">
        <v>48</v>
      </c>
      <c r="J12" s="18" t="s">
        <v>49</v>
      </c>
      <c r="K12" s="19" t="s">
        <v>50</v>
      </c>
    </row>
    <row r="13" spans="2:11" x14ac:dyDescent="0.2">
      <c r="B13" s="18"/>
      <c r="C13" s="18"/>
      <c r="D13" s="18"/>
      <c r="E13" s="18"/>
      <c r="F13" s="18"/>
      <c r="G13" s="18"/>
      <c r="H13" s="18"/>
      <c r="I13" s="18" t="s">
        <v>51</v>
      </c>
      <c r="J13" s="18" t="s">
        <v>52</v>
      </c>
      <c r="K13" s="19" t="s">
        <v>53</v>
      </c>
    </row>
    <row r="14" spans="2:11" x14ac:dyDescent="0.2">
      <c r="B14" s="18"/>
      <c r="C14" s="18"/>
      <c r="D14" s="18"/>
      <c r="E14" s="18"/>
      <c r="F14" s="18"/>
      <c r="G14" s="18"/>
      <c r="H14" s="18"/>
      <c r="I14" s="18" t="s">
        <v>54</v>
      </c>
      <c r="J14" s="18" t="s">
        <v>55</v>
      </c>
      <c r="K14" s="19" t="s">
        <v>56</v>
      </c>
    </row>
    <row r="15" spans="2:11" x14ac:dyDescent="0.2">
      <c r="B15" s="18"/>
      <c r="C15" s="18"/>
      <c r="D15" s="18"/>
      <c r="E15" s="18"/>
      <c r="F15" s="18"/>
      <c r="G15" s="18"/>
      <c r="H15" s="18"/>
      <c r="I15" s="18" t="s">
        <v>57</v>
      </c>
      <c r="J15" s="18" t="s">
        <v>58</v>
      </c>
      <c r="K15" s="19" t="s">
        <v>59</v>
      </c>
    </row>
    <row r="17" spans="2:10" ht="15" x14ac:dyDescent="0.25">
      <c r="B17" s="20"/>
      <c r="C17" s="17"/>
      <c r="D17" s="17"/>
      <c r="E17" s="17"/>
      <c r="F17" s="17"/>
      <c r="G17" s="17"/>
      <c r="H17" s="17"/>
      <c r="I17" s="17"/>
      <c r="J17" s="17"/>
    </row>
    <row r="18" spans="2:10" ht="15" x14ac:dyDescent="0.25">
      <c r="B18" s="20"/>
      <c r="C18" s="17"/>
      <c r="D18" s="21"/>
      <c r="E18" s="21"/>
      <c r="F18" s="21"/>
      <c r="G18" s="21"/>
      <c r="H18" s="22"/>
      <c r="I18" s="21"/>
      <c r="J18" s="21"/>
    </row>
    <row r="19" spans="2:10" ht="15" x14ac:dyDescent="0.25">
      <c r="B19" s="20"/>
      <c r="C19" s="17"/>
      <c r="D19" s="21"/>
      <c r="E19" s="21"/>
      <c r="F19" s="21"/>
      <c r="G19" s="21"/>
      <c r="H19" s="22"/>
      <c r="I19" s="21"/>
      <c r="J19" s="21"/>
    </row>
    <row r="20" spans="2:10" ht="15" x14ac:dyDescent="0.25">
      <c r="B20" s="17"/>
      <c r="C20" s="17"/>
      <c r="D20" s="21"/>
      <c r="E20" s="21"/>
      <c r="F20" s="21"/>
      <c r="G20" s="21"/>
      <c r="H20" s="22"/>
      <c r="I20" s="21"/>
      <c r="J20" s="21"/>
    </row>
    <row r="21" spans="2:10" ht="15" x14ac:dyDescent="0.25">
      <c r="B21" s="17"/>
      <c r="C21" s="17"/>
      <c r="D21" s="21"/>
      <c r="E21" s="21"/>
      <c r="F21" s="21"/>
      <c r="G21" s="21"/>
      <c r="H21" s="22"/>
      <c r="I21" s="21"/>
      <c r="J21" s="21"/>
    </row>
    <row r="22" spans="2:10" ht="15" x14ac:dyDescent="0.25">
      <c r="B22" s="17"/>
      <c r="C22" s="17"/>
      <c r="D22" s="21"/>
      <c r="E22" s="21"/>
      <c r="F22" s="21"/>
      <c r="G22" s="21"/>
      <c r="H22" s="22"/>
      <c r="I22" s="21"/>
      <c r="J22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B3" sqref="B3"/>
    </sheetView>
  </sheetViews>
  <sheetFormatPr baseColWidth="10" defaultRowHeight="12.75" x14ac:dyDescent="0.2"/>
  <cols>
    <col min="2" max="2" width="35.7109375" customWidth="1"/>
    <col min="3" max="3" width="96.28515625" customWidth="1"/>
    <col min="4" max="4" width="16.28515625" customWidth="1"/>
  </cols>
  <sheetData>
    <row r="2" spans="2:4" ht="15" x14ac:dyDescent="0.25">
      <c r="B2" s="16" t="s">
        <v>18</v>
      </c>
      <c r="C2" s="4" t="s">
        <v>9</v>
      </c>
      <c r="D2" s="5"/>
    </row>
    <row r="3" spans="2:4" ht="15" x14ac:dyDescent="0.25">
      <c r="B3" s="7" t="s">
        <v>15</v>
      </c>
      <c r="C3" s="4" t="s">
        <v>8</v>
      </c>
      <c r="D3" s="5"/>
    </row>
    <row r="4" spans="2:4" x14ac:dyDescent="0.2">
      <c r="B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B1" workbookViewId="0">
      <selection activeCell="H14" sqref="H14"/>
    </sheetView>
  </sheetViews>
  <sheetFormatPr baseColWidth="10" defaultRowHeight="12.75" x14ac:dyDescent="0.2"/>
  <cols>
    <col min="7" max="7" width="21" customWidth="1"/>
    <col min="8" max="8" width="28.140625" bestFit="1" customWidth="1"/>
    <col min="9" max="9" width="14.28515625" bestFit="1" customWidth="1"/>
    <col min="10" max="10" width="19.42578125" bestFit="1" customWidth="1"/>
    <col min="11" max="11" width="14.28515625" bestFit="1" customWidth="1"/>
  </cols>
  <sheetData>
    <row r="1" spans="1:11" ht="38.25" x14ac:dyDescent="0.2">
      <c r="A1" s="24" t="s">
        <v>65</v>
      </c>
      <c r="B1" s="25" t="s">
        <v>16</v>
      </c>
      <c r="E1" s="6" t="s">
        <v>16</v>
      </c>
      <c r="F1" s="6" t="s">
        <v>11</v>
      </c>
      <c r="G1" s="6" t="s">
        <v>65</v>
      </c>
      <c r="H1" s="6" t="s">
        <v>16</v>
      </c>
      <c r="I1" s="11" t="s">
        <v>12</v>
      </c>
      <c r="J1" s="11" t="s">
        <v>17</v>
      </c>
      <c r="K1" s="11" t="s">
        <v>13</v>
      </c>
    </row>
    <row r="2" spans="1:11" x14ac:dyDescent="0.2">
      <c r="A2" s="24" t="s">
        <v>66</v>
      </c>
      <c r="B2" s="25" t="s">
        <v>16</v>
      </c>
      <c r="E2" s="7" t="s">
        <v>18</v>
      </c>
      <c r="F2" s="9" t="s">
        <v>14</v>
      </c>
      <c r="G2" s="9" t="s">
        <v>16</v>
      </c>
      <c r="H2" s="9" t="s">
        <v>16</v>
      </c>
      <c r="I2" s="10"/>
      <c r="J2" s="13">
        <v>236556276.38999999</v>
      </c>
      <c r="K2" s="12">
        <v>-236556276.38999999</v>
      </c>
    </row>
    <row r="3" spans="1:11" x14ac:dyDescent="0.2">
      <c r="A3" s="24" t="s">
        <v>67</v>
      </c>
      <c r="B3" s="25" t="s">
        <v>16</v>
      </c>
      <c r="E3" s="7" t="s">
        <v>16</v>
      </c>
      <c r="F3" s="7" t="s">
        <v>64</v>
      </c>
      <c r="G3" s="9" t="s">
        <v>79</v>
      </c>
      <c r="H3" s="9" t="s">
        <v>16</v>
      </c>
      <c r="I3" s="10"/>
      <c r="J3" s="13">
        <v>236556276.38999999</v>
      </c>
      <c r="K3" s="12">
        <v>-236556276.38999999</v>
      </c>
    </row>
    <row r="4" spans="1:11" x14ac:dyDescent="0.2">
      <c r="A4" s="24" t="s">
        <v>68</v>
      </c>
      <c r="B4" s="25" t="s">
        <v>16</v>
      </c>
      <c r="E4" s="7" t="s">
        <v>16</v>
      </c>
      <c r="F4" s="7" t="s">
        <v>16</v>
      </c>
      <c r="G4" s="7" t="s">
        <v>80</v>
      </c>
      <c r="H4" s="7" t="s">
        <v>81</v>
      </c>
      <c r="I4" s="8"/>
      <c r="J4" s="14">
        <v>476651.42</v>
      </c>
      <c r="K4" s="15">
        <v>-476651.42</v>
      </c>
    </row>
    <row r="5" spans="1:11" x14ac:dyDescent="0.2">
      <c r="A5" s="24" t="s">
        <v>69</v>
      </c>
      <c r="B5" s="25" t="s">
        <v>16</v>
      </c>
      <c r="E5" s="7" t="s">
        <v>16</v>
      </c>
      <c r="F5" s="7" t="s">
        <v>16</v>
      </c>
      <c r="G5" s="7" t="s">
        <v>82</v>
      </c>
      <c r="H5" s="7" t="s">
        <v>83</v>
      </c>
      <c r="I5" s="8"/>
      <c r="J5" s="14">
        <v>583576.24</v>
      </c>
      <c r="K5" s="15">
        <v>-583576.24</v>
      </c>
    </row>
    <row r="6" spans="1:11" x14ac:dyDescent="0.2">
      <c r="A6" s="24" t="s">
        <v>70</v>
      </c>
      <c r="B6" s="25" t="s">
        <v>16</v>
      </c>
      <c r="E6" s="7" t="s">
        <v>16</v>
      </c>
      <c r="F6" s="7" t="s">
        <v>16</v>
      </c>
      <c r="G6" s="7" t="s">
        <v>84</v>
      </c>
      <c r="H6" s="7" t="s">
        <v>85</v>
      </c>
      <c r="I6" s="8"/>
      <c r="J6" s="14">
        <v>2458781.41</v>
      </c>
      <c r="K6" s="15">
        <v>-2458781.41</v>
      </c>
    </row>
    <row r="7" spans="1:11" x14ac:dyDescent="0.2">
      <c r="A7" s="24" t="s">
        <v>11</v>
      </c>
      <c r="B7" s="25" t="s">
        <v>16</v>
      </c>
      <c r="E7" s="7" t="s">
        <v>16</v>
      </c>
      <c r="F7" s="7" t="s">
        <v>16</v>
      </c>
      <c r="G7" s="7" t="s">
        <v>86</v>
      </c>
      <c r="H7" s="7" t="s">
        <v>87</v>
      </c>
      <c r="I7" s="8"/>
      <c r="J7" s="14">
        <v>10413999.91</v>
      </c>
      <c r="K7" s="15">
        <v>-10413999.91</v>
      </c>
    </row>
    <row r="8" spans="1:11" x14ac:dyDescent="0.2">
      <c r="A8" s="24" t="s">
        <v>71</v>
      </c>
      <c r="B8" s="25" t="s">
        <v>16</v>
      </c>
      <c r="E8" s="7" t="s">
        <v>16</v>
      </c>
      <c r="F8" s="7" t="s">
        <v>16</v>
      </c>
      <c r="G8" s="7" t="s">
        <v>88</v>
      </c>
      <c r="H8" s="7" t="s">
        <v>89</v>
      </c>
      <c r="I8" s="8"/>
      <c r="J8" s="14">
        <v>980596.04</v>
      </c>
      <c r="K8" s="15">
        <v>-980596.04</v>
      </c>
    </row>
    <row r="9" spans="1:11" x14ac:dyDescent="0.2">
      <c r="A9" s="24" t="s">
        <v>72</v>
      </c>
      <c r="B9" s="25" t="s">
        <v>16</v>
      </c>
      <c r="E9" s="7" t="s">
        <v>16</v>
      </c>
      <c r="F9" s="7" t="s">
        <v>16</v>
      </c>
      <c r="G9" s="7" t="s">
        <v>90</v>
      </c>
      <c r="H9" s="7" t="s">
        <v>91</v>
      </c>
      <c r="I9" s="8"/>
      <c r="J9" s="14">
        <v>2461288.14</v>
      </c>
      <c r="K9" s="15">
        <v>-2461288.14</v>
      </c>
    </row>
    <row r="10" spans="1:11" x14ac:dyDescent="0.2">
      <c r="A10" s="24" t="s">
        <v>73</v>
      </c>
      <c r="B10" s="25" t="s">
        <v>16</v>
      </c>
      <c r="E10" s="7" t="s">
        <v>16</v>
      </c>
      <c r="F10" s="7" t="s">
        <v>16</v>
      </c>
      <c r="G10" s="7" t="s">
        <v>92</v>
      </c>
      <c r="H10" s="7" t="s">
        <v>93</v>
      </c>
      <c r="I10" s="8"/>
      <c r="J10" s="14">
        <v>983867.66</v>
      </c>
      <c r="K10" s="15">
        <v>-983867.66</v>
      </c>
    </row>
    <row r="11" spans="1:11" x14ac:dyDescent="0.2">
      <c r="A11" s="24" t="s">
        <v>74</v>
      </c>
      <c r="B11" s="25" t="s">
        <v>16</v>
      </c>
      <c r="E11" s="7" t="s">
        <v>16</v>
      </c>
      <c r="F11" s="7" t="s">
        <v>16</v>
      </c>
      <c r="G11" s="7" t="s">
        <v>102</v>
      </c>
      <c r="H11" s="7" t="s">
        <v>103</v>
      </c>
      <c r="I11" s="8"/>
      <c r="J11" s="14">
        <v>-2271.09</v>
      </c>
      <c r="K11" s="15">
        <v>2271.09</v>
      </c>
    </row>
    <row r="12" spans="1:11" x14ac:dyDescent="0.2">
      <c r="A12" s="24" t="s">
        <v>75</v>
      </c>
      <c r="B12" s="25" t="s">
        <v>16</v>
      </c>
      <c r="E12" s="7" t="s">
        <v>16</v>
      </c>
      <c r="F12" s="7" t="s">
        <v>16</v>
      </c>
      <c r="G12" s="7" t="s">
        <v>104</v>
      </c>
      <c r="H12" s="7" t="s">
        <v>103</v>
      </c>
      <c r="I12" s="8"/>
      <c r="J12" s="14">
        <v>-2028.99</v>
      </c>
      <c r="K12" s="15">
        <v>2028.99</v>
      </c>
    </row>
    <row r="13" spans="1:11" x14ac:dyDescent="0.2">
      <c r="A13" s="24" t="s">
        <v>76</v>
      </c>
      <c r="B13" s="25" t="s">
        <v>16</v>
      </c>
      <c r="E13" s="7" t="s">
        <v>16</v>
      </c>
      <c r="F13" s="7" t="s">
        <v>16</v>
      </c>
      <c r="G13" s="7" t="s">
        <v>94</v>
      </c>
      <c r="H13" s="7" t="s">
        <v>95</v>
      </c>
      <c r="I13" s="8"/>
      <c r="J13" s="14">
        <v>521368.62</v>
      </c>
      <c r="K13" s="15">
        <v>-521368.62</v>
      </c>
    </row>
    <row r="14" spans="1:11" x14ac:dyDescent="0.2">
      <c r="A14" s="24" t="s">
        <v>77</v>
      </c>
      <c r="B14" s="25" t="s">
        <v>16</v>
      </c>
      <c r="E14" s="7" t="s">
        <v>16</v>
      </c>
      <c r="F14" s="7" t="s">
        <v>16</v>
      </c>
      <c r="G14" s="7" t="s">
        <v>96</v>
      </c>
      <c r="H14" s="7" t="s">
        <v>97</v>
      </c>
      <c r="I14" s="8"/>
      <c r="J14" s="14">
        <v>179835383.24000001</v>
      </c>
      <c r="K14" s="15">
        <v>-179835383.24000001</v>
      </c>
    </row>
    <row r="15" spans="1:11" x14ac:dyDescent="0.2">
      <c r="A15" s="24" t="s">
        <v>78</v>
      </c>
      <c r="B15" s="25" t="s">
        <v>16</v>
      </c>
      <c r="E15" s="7" t="s">
        <v>16</v>
      </c>
      <c r="F15" s="7" t="s">
        <v>16</v>
      </c>
      <c r="G15" s="7" t="s">
        <v>98</v>
      </c>
      <c r="H15" s="7" t="s">
        <v>99</v>
      </c>
      <c r="I15" s="8"/>
      <c r="J15" s="14">
        <v>37845063.789999999</v>
      </c>
      <c r="K15" s="15">
        <v>-37845063.789999999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2" sqref="D2"/>
    </sheetView>
  </sheetViews>
  <sheetFormatPr baseColWidth="10" defaultRowHeight="12.75" x14ac:dyDescent="0.2"/>
  <cols>
    <col min="1" max="1" width="70.28515625" bestFit="1" customWidth="1"/>
    <col min="2" max="2" width="31.28515625" bestFit="1" customWidth="1"/>
    <col min="3" max="3" width="19.85546875" bestFit="1" customWidth="1"/>
    <col min="4" max="4" width="33.85546875" bestFit="1" customWidth="1"/>
    <col min="5" max="5" width="15.85546875" bestFit="1" customWidth="1"/>
  </cols>
  <sheetData>
    <row r="1" spans="1:5" ht="38.25" x14ac:dyDescent="0.2">
      <c r="A1" s="6" t="s">
        <v>16</v>
      </c>
      <c r="B1" s="6" t="s">
        <v>11</v>
      </c>
      <c r="C1" s="11" t="s">
        <v>12</v>
      </c>
      <c r="D1" s="11" t="s">
        <v>17</v>
      </c>
      <c r="E1" s="11" t="s">
        <v>13</v>
      </c>
    </row>
    <row r="2" spans="1:5" x14ac:dyDescent="0.2">
      <c r="A2" s="7" t="s">
        <v>18</v>
      </c>
      <c r="B2" s="9" t="s">
        <v>14</v>
      </c>
      <c r="C2" s="10" t="e">
        <f ca="1">[1]!BExGetData("DP_1","00O2TQ2O5Z7FG1LQUKBHFL8QD","00O2TQ2O5Z7FNMWESK6OXPA1A","SUMME")</f>
        <v>#NAME?</v>
      </c>
      <c r="D2" s="13" t="e">
        <f ca="1">[1]!BExGetData("DP_1","00O2TQ2O5Z7DXCI5SS43RL13K","00O2TQ2O5Z7FNMWESK6OXPA1A","SUMME")</f>
        <v>#NAME?</v>
      </c>
      <c r="E2" s="12" t="e">
        <f ca="1">[1]!BExGetData("DP_1","00O2TQ2O5Z7FG1LQUKBHFLLDH","00O2TQ2O5Z7FNMWESK6OXPA1A","SUMME")</f>
        <v>#NAME?</v>
      </c>
    </row>
    <row r="3" spans="1:5" x14ac:dyDescent="0.2">
      <c r="A3" s="7" t="s">
        <v>16</v>
      </c>
      <c r="B3" s="7" t="s">
        <v>64</v>
      </c>
      <c r="C3" s="8" t="e">
        <f ca="1">[1]!BExGetData("DP_1","00O2TQ2O5Z7FG1LQUKBHFL8QD","00O2TQ2O5Z7FNMWESK6OXPA1A","#")</f>
        <v>#NAME?</v>
      </c>
      <c r="D3" s="14" t="e">
        <f ca="1">[1]!BExGetData("DP_1","00O2TQ2O5Z7DXCI5SS43RL13K","00O2TQ2O5Z7FNMWESK6OXPA1A","#")</f>
        <v>#NAME?</v>
      </c>
      <c r="E3" s="15" t="e">
        <f ca="1">[1]!BExGetData("DP_1","00O2TQ2O5Z7FG1LQUKBHFLLDH","00O2TQ2O5Z7FNMWESK6OXPA1A","#")</f>
        <v>#NAME?</v>
      </c>
    </row>
    <row r="13" spans="1:5" x14ac:dyDescent="0.2">
      <c r="A13" s="7"/>
      <c r="B13" s="1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J M P P 3 1 8 1 / 7 x + O n p 6 5 N X Z y / f 4 I / 7 4 / R 0 O c v X s 2 x R 5 M u 2 S l / k b f X 4 r t / k 8 b N X X 7 5 4 c / r i 6 e + v g H / / s x f P v j x 6 s L + z M 9 4 b 3 8 O / O 5 / e f 3 w 3 3 u z x m 9 / / 6 f G b 4 5 e v v v z J s 6 e n r w i p 1 6 9 + / 9 e / d + f D F 8 d f n B 4 9 f f n 7 E / b 8 K 6 H + E 1 + d v n 5 D y J 5 9 Q X + 9 + r 1 / / 9 / 7 + e v f n / 8 4 + / L J d 1 5 8 c b T z 7 K s X J 7 / / 8 a v T 4 8 d 3 9 S P + 6 s 3 v / S a 9 e / T 4 9 V d f H D 9 5 f n r 0 e z + + a 3 5 9 f P b 6 9 3 / 9 5 t V X J 2 + + e n W K N s e / 9 9 l r / H z 5 5 e u z N 0 d E 4 z 2 i J / / + + O T b x z / 5 / P c / F V j y h w L m P / D L i y + f n v 7 + 0 j N / / t U X X / H n L 5 + f / u S p t q C u u Q c 0 e / n q 9 Y s 3 m D L 3 x 2 N C 5 8 3 v / / w n n 1 P n h K f 5 4 / G 3 X / 0 + v / / x y Z u z n 2 Q 0 v 3 1 2 K l 0 o Y f E r k e / 0 D T G A P j R j 8 s H j 1 7 / / m 9 / n 5 d H v R d D 4 F / q b e g u I J Z 8 8 B j V f H f H f + I X + P n 3 + 5 q u z p 7 t M P f 1 j j / s X U N 9 + f F d / w y c E Q 7 9 T M P o b P v E A 2 b 8 E k k + b p 6 d n T 7 0 B 6 A e P T 7 4 k F n r x 6 k g + N X / h 4 z f H Z y 9 e / / 6 / 1 + / z D O 9 / f v b 6 z U t Q U 3 7 B 3 8 d v 3 r w 6 E 0 o J 8 X 7 / 1 6 f P T 0 / A x N 5 n g H h m P g O h e R 5 5 2 i 2 x n z 0 / / h y S 5 P 4 w t D f f + H / q Z J i v v L 8 e 0 7 9 v f n 9 l L 5 I Q 9 5 d 8 8 7 r z n f n b f E v E B k 7 6 F 5 G X x / H 8 9 P g Z I f 3 6 5 R H x q / e X / e b k 2 z y H L 7 8 8 A W T + + V h m 4 e j h l 9 / 5 6 r u v X v / E w b f 3 X 3 / 1 e + + R / H 3 1 e + 1 + 5 y e + Q 2 K i L d D b 5 3 t H K Z 6 d N N 2 9 x 7 j R J 4 / f f P s 7 b x S d z / f x y x u e T W b w L 4 5 / b / k L P b o / H n 9 x 9 s L 7 3 P 4 B w r 8 2 E 0 C j P H 2 t t H 8 N n m D C 4 7 f H r 4 n O 3 N P v / e b 1 t 5 8 9 P / p 9 H t 8 1 v + K z L 5 7 S L 7 8 3 f 8 a / 4 r P n n 9 v P + F d S O C R L J 6 e v X / / + X 9 B M M 2 U M W 9 h P v j j 9 4 s n p q 2 4 7 w u I V U Z 1 x e 3 p K 7 P f 8 9 6 d 3 A q Z C E 2 I s Y U X 3 B 6 l b X 2 U N 6 a + n r 3 / / k z e v f v / f / 6 d O n h + / P n 7 6 x T e m y X Y e / u x r s v 2 f M 0 3 W J 9 u P d N r P Y 5 2 2 s 3 P v x c H T g / s / + e L + 7 3 N / 5 / X B d 7 7 4 7 r P v n H 6 + c 9 r V a X u q 0 9 L d / 7 f r t N / n v X Q a a N b 5 5 P + l O u 7 z 0 y + / O R 2 3 + / N G x z H Z f q T j f q T j O j r u i y e / z 6 C O 2 / u R j v v h 6 z i a 6 t O T k 2 9 O x f 0 Q A t L / F 6 g 4 Q 7 U f a b g f a b i O h n v 9 4 m x Q w / 2 / K j L 9 v S M a 7 v f + / 6 G G O 3 3 x 5 u z p s 9 O n 3 5 y O u / f z Q s c 5 u v 1 I y / 1 I y 3 W 0 3 O / z U 3 u D W m 7 / R 1 r u h 6 P l d r 7 c e / M T e 1 / e / 6 k H z z 7 f f f 4 T X z 7 4 7 u m 3 n + 6 / + m q T p m M 1 4 y k 4 D D z 4 m 9 U d X F 3 + + b M c u x 5 9 B T H m 3 5 z y Y 2 w / T O M x i L i K G y b a 1 1 R z + l u g 3 v S 3 / 3 + o t Z 1 B t b Y z r N a s r f l h q D X / L 6 f K 8 N M q s c F Z H 1 h E 2 P 1 / V T i q v 0 J l 6 a / Q V P j 1 / 6 V r B T 8 F y L / / y 5 d v y J H 4 / c G t T 4 5 f f J A D F t F I P 4 R Q c + / n x A 2 L E + + 9 1 B N j 8 i M v 7 P + l X t i P 3 + S F 4 W d f d Z 3 u 3 n / 9 6 v j 5 8 3 u f f + f z n + z l 0 a z q u v / / I s V 1 6 z y a f P b / n f X P 5 1 + e H D 8 / + w a D y v 2 f f W 3 2 / 4 K g 0 p L t R 9 r s / z f a 7 B u K K Z / d P / 5 i M K b 8 f 5 V O + 7 3 / f x x T + s L 6 x V c v z k 7 O X n 5 z O u 7 + z w s d Z 8 n 2 I x 3 3 I x 3 X 0 X F P v v h 0 U M d 9 + i M d 9 8 P R c S d f f P H m 9 z 9 7 c / r F N 6 b Z d n 9 W s m P 4 z S m z 3 Z 8 b z e Y R 6 0 f 6 7 P 8 3 + u z G C D S i z / w 4 9 M F P P j n + 8 q v T p 6 d P P x + M Q / 9 / t g 7 A l P l / h f 7 q J D O / + r 2 e 0 L D 2 T t 9 8 A 3 n / 3 / v n S 9 7 f I 9 r X V G v 6 W 6 D O 9 L e f b T W G a Q r + / i E o t Z 1 B p b b z / 9 V V A I 8 H B l T Y 3 o 9 W A T 5 I U / l h 0 a v T z w n g N + Z y 7 X z 6 s 6 G Y 8 N v P d f o / S r W v q a R + 5 H v 9 v 8 / 3 + q Z i y W / / 3 j 8 x G E s + + H + R 2 v o G f K / / 9 8 a S v q y + P j 1 5 t d k L e y 8 N t 7 v z s 6 / h P v + 5 1 3 C G a j / S c D / S c B 0 N 9 + X D 4 0 E N d / A j D b d B w / 1 s a b i v n k B c v z E V t / P g Z 1 / F / b 9 g R c C S 7 U c 6 7 k c 6 r q P j v v q 9 v h r U c Q 9 / p O N + + D r u q x e v T l + / / O Z U 3 M H P C x V n q P Y j D f c j D R d q u M 9 3 v n s 6 p O F 2 B b c f a T j B 7 5 v R c H f 5 X + o E 2 L 3 i z 6 m X U 0 / d d f K g X z 7 4 7 u m 3 n + 6 / + s o p P V Z I Q c M X X 3 z 3 9 P X v 9 e m X v / f L 4 1 0 S S G k g 7 Y g Y R 6 c v n p 5 + 9 f T 4 C + J p S s P T V J y + e k H p + P T 4 i y 9 f v T n 7 q e O T s 3 / 0 T 3 2 R 0 k i f H 6 f c U t s c p y d I b 1 k 4 s Y W H b 5 8 9 f X r 6 Q i n H E 3 r 0 j O b b / P 7 4 5 f G r U 1 k + e P r q 7 P n z 1 2 9 I R o 6 e E x 3 c X 4 + / f f z 6 6 e m z 4 6 + e v 3 n 6 5 c l X w l Q v X x x / w a R / c v z 6 9 C m o / e b 5 l 5 9 / G X x i V b H 9 5 O T L L 1 6 e P Q 1 f U 5 1 + t 0 P v n x X y v / 6 p 3 + e b J P / L L 1 9 F y b / 3 8 4 X 8 k e W z P v l d w 4 O f e N o n / 0 m 1 b O u s z a b F P / q 3 L u + e V G U 1 l d 9 / 4 y T 1 H i M 3 P z x G h 6 7 q f P L / L c o / / b 1 P z u 6 / f r 1 / 7 9 X z 3 X u / V 5 / y x 4 u q b o s f d K n 9 5 I f O 0 / + f p 7 T X 8 P n T b 0 d U z H K W r 2 f Z o s i X b Z W + y N t K y X 3 y W X q c b g + Q / N 7 P I s l / S G r k L v 9 7 I i b 4 2 T G v K B 6 / e S W h B P / i h R E n v z 8 N 4 9 i R W d 3 G o 5 9 6 + e r s z a t j M n X m E / l K A w B L r 5 0 O v Z i t 5 D f P 4 d 8 N H P 6 f D T 9 Q / D U h h x n m e 4 3 3 5 P n x 6 5 e v v v x 5 M 1 5 E D 0 + + q f k N A 7 r / V 4 4 X A c + L 1 2 + + m f G G C 6 3 / r x z v s 7 M X x 8 / P n v 6 8 G S / l L F 9 S S P / z a b z 0 9 c + b 4 Z J q / p x y 0 j 9 v x q v m 6 P O f V w P + + c T Q + O 4 M q Y S f J + M F M / + 8 U t C n 3 z l 9 9 f N I Y d H 8 / j 4 0 v / 9 / G 6 9 d M I B + + v z 0 y 8 j I v / j q x d n J 2 c u f h y N / / u X J N + R j / n 9 t 5 B T 5 n z 1 9 d v r / O / f 6 F k N / d f r 5 / w / t l h 0 4 v X d 6 c t I f 9 8 7 L r 3 7 / b y P l 8 v N u 5 D 9 1 / P m r r 1 4 e / / + L 1 0 + + + O L N 7 3 / 2 5 v S L y H j P n l I v / 3 + z Z Z s G / O b s 5 e f H / z / L j W w a L + V G T 0 5 f v v m G k n 3 / H x j w 2 Y v P y f X + 8 v 9 f z v f G G S b z d f L / s + j 5 p v H + / y 5 d s G n A t P r y 5 v T 1 y 5 9 X 4 / 3 8 9 P 9 f b t d G h j 5 + e f b m q + f f k I r + f 8 l 6 z E 0 2 i d T 0 N z P e / w 9 M M P k c P 5 + G + + q r J 9 / U 4 u L / B 0 Y L c / T z a X Z / 4 q u z F / 8 / c y f 9 y J A W X l 6 d v o m M m + D + / 2 u S g 1 F / 9 Q Q D 7 w / 7 / / + p g M G h / / 8 y F + C P / K s X r 9 i t 7 A 3 c k u T n 3 c B V + H + + j d u k w / 6 / O + 6 7 / O / J 6 X M h A f 8 i 7 X Y J 9 S / 3 3 v z E 3 p f 3 f + r B s x d f f P f 0 9 e / 1 6 Z e / 9 8 v j X V r a M U 2 0 7 Z 7 f 9 u n v f X J 2 / / X r / X u v n u / e + 7 1 M 2 7 2 j x y + + + u L 3 f 0 2 r A a d A A X 9 Q / u y E E f v i 5 b f J G X j N V H t + + p O n z / H b y V d f f M W / k A H 5 / N U R y C i / P X 5 B g v b K j u 8 b p t L v d f Y U L + C H 0 O l 9 i P P 6 p 3 6 f b 5 I 4 Y A r 7 + / + P y H Q j D z 3 7 f P f 5 T 3 z 1 e z 3 5 9 r P n B z / x N E Y m d O 7 + + P 8 9 x W 5 k L I 9 i z 5 9 + + + c r Y 7 0 P m X 7 E W O 8 r i v 9 / Z K y 7 / O / T V 2 f P G a W X r 1 6 + O T t 9 L e S j b O n L 0 1 f y N 1 7 W Z 5 e g A M h P H j / / i g d / t 9 t 4 w 8 t 7 u x / y 8 t 6 H v H z v A 1 6 + 9 y F j 3 v + g l w 3 B v t b L P s G Y 0 + S 3 9 w P i E + 5 r A t n d 8 W k A D / D r w P g A U u z u B K T Y / X o I f A A L 7 e 7 s + w j s f z 0 E 7 n 8 I A p 9 + y M s P Q i a 4 9 + L g 6 c H 9 n 3 x x / / e 5 v / P 6 4 D t f f P f Z d 0 6 + f P 3 V 1 x v V g Q / 7 3 t e D 8 T D A 7 2 v B 2 A 2 l 5 e v B + B A W 2 f 0 G W G T v G x C 0 D 1 H S e x 8 u 6 f s 7 H w 7 j / j c A 4 + E 3 A 8 M n 5 t H p c p a v Z 9 m i y J d t l b 7 I 2 + r r A e 0 o 9 t B d + f L B d 0 + / / X T / 1 d c R x 4 c 7 H 8 5 B D 0 M z / 3 V g 7 O L / m 1 T O i + d n X / 7 k 7 7 P z Z u / r w e 7 Q 7 x t T Z 4 A d 2 M u f + s l X z 3 / / L 1 7 u f A 2 L A 1 i B R v i p Z 1 / 8 / g b c 7 / 8 T O 1 D o X w e m b 0 S O j p / + 5 B f P q d 1 P f T 1 Y v k 0 B r L O f P D v 9 f V 4 d f z 1 g o Y 3 Z u 7 t z 7 + 4 e s + P X A R Y Y F Q c s 3 d 1 / t L P z 6 O v O R 2 B m v g l h 3 u 0 4 1 F 1 U d x / d v / / 1 o A b i 8 4 F T 0 z G N h O J 9 Q n H 3 Y b p 7 / 9 H u g 0 d 7 X 8 N o A 2 r H s 9 w d 0 7 D 3 x m M S I f 5 t G O h d G 6 j 8 5 L G m L / m X n 3 x x T H n J 0 x d v z p 4 i A 8 9 / o g l F R O L z 8 W + P f / L l 8 a v X F P i 8 p I / 0 1 8 e v z z 5 / c X T 2 + C 7 / f P z l y z d H p z / x + C 5 + P n 7 + 5 X e P P j / 9 g j K d + A 1 / / v 6 n v / c b 9 x H / R d n N z 7 8 N Y 4 m f + I R D v C + / + 8 Z v i T / 0 w 9 / / O S V A E R p 4 f / K 7 m j / V X / n z H W R M 3 Z + P v / 3 q 9 z G t + D f b y P 3 1 + C e 1 x U + a T 1 i Q H I j T 5 y 9 / / + O f P D 7 j u O + L 1 5 / / / i 8 4 T L Q J 4 C 9 + / + N X p 8 Q t J u u L c Z 5 8 8 d K 6 A z H C / + T p 7 / + T Z 7 / / l 0 9 + / 9 P v n L 4 6 O T s 5 + / L Z 2 Y t v d B r 2 7 n c m Q T + 4 a Q r c b 4 Z W / 6 8 k + 0 8 x 4 V 5 6 C 4 m 3 I v v x q 9 + f R I O S D q 9 v J v Z Z h 9 i A T O R V A u k P Q 7 z / z x M U C 5 F P n n 5 O + u C 9 S L p z 9 v s / O 3 t 9 Q k R 9 f 4 K G 3 P v k j c + 9 O 3 v 3 2 a 8 J W F g V X 5 e R t f W n Q j M 3 B 9 T + U 2 1 v P z K K 5 v T F a W p B v X F f W M J F J u n o O 1 + 9 0 J f M J 8 G k 7 f 0 c z J o l f m f O j n 6 v f Z + G / J E 3 i X f 5 3 2 8 f v 3 j 6 n O 0 J t d I / H r 9 + c / y G f r y h n N z v / x N f n b 7 6 f Y C x 9 9 f j s x c v v 3 r z x Z d P T 4 / g h t g / J I v 2 / O w 1 D + f k q 1 e / 1 0 / h l 9 e v n g I e k N n e O d i G T 6 U f P S a 8 z 3 6 S 2 3 z 1 E i L 5 + v f / g v 4 5 / v z U Q n n 9 1 R e c s P v 9 X 3 3 5 3 d d I G Y Y f u O 9 P v n z + 1 R c v X o P r e p 8 9 / o r o / f s f n 7 w 5 I 6 2 L 9 w D Z / 0 w b 4 u M X v / / J t 4 l D f / 8 v X 0 g P B K / 7 k d + G 3 n z N e e D O R 9 T m 9 Z t X X 5 2 E c M K P / D b 8 U t h G 4 L z + N s 3 d 0 y 8 p E 0 q m G v R 5 c 8 x 0 6 X x 8 r O Q K P y Y q S 2 v A 3 P 3 9 D c s M x 0 B h Q 3 l v b + g 9 S f X u Y T k 3 b G j 6 e 3 3 2 9 P c / e / H 0 9 P f m i e t + Z l p R m h g f P j v 7 v U H I / o c G C / f m r u 2 w C 2 0 v B i 3 4 8 D F o g s l 6 8 b m k o 0 + / a 1 n i 7 A U 5 U b L u e f b 6 x Z d v K B 3 8 5 v d h 4 T 0 m W v 4 + N G 2 v z n h J 1 v s T f T A v 3 3 1 1 S u L x m j Q C M f J X z + n n F 8 e / 9 + / P W M g v / P f v Y / 7 + f f g N a U j u 2 r N n 6 O f V T 7 A 0 i J h F Q h i V P / 5 B 7 s P p d 2 1 r / u v 3 f 6 N 2 5 + z F M + K B J 0 F I Z T 9 7 / P n p i 6 9 e n L F z O R g o 2 j Z Y 8 X 1 O 4 v j F 2 Z v 0 X V M 8 W h b l Z x + 1 9 T r / C B 2 x n J 1 9 y T r N / v 7 4 N V T M 2 f G T 5 6 c n X 7 5 4 c 3 z 2 4 h Q r x + b X 3 1 / 0 T A T a m 9 + b H K L v n J 6 8 w f u / P z u 0 r y P N 7 k b h 3 3 3 1 + t X v / / r 3 Z p 4 n g v 7 k 2 V N 8 G v 2 Q r N T p 0 d O X v z 9 W I P D r Y z t 1 T 8 + + E P v 2 e z / H a s A X n p r 9 6 s V J x 8 3 D T 9 X d p H K A D p j D / E o s J L L 8 5 q t X z G n H v / f Z 6 6 P f h 9 b R 8 d O t + d 9 T y h G F v n 3 8 k 8 + N 6 y B / K H j + g 7 m V 9 K x K m e h Y X R 9 x S y Y v K B b / Q r i Z m r 1 8 9 f r F G 0 y O + w O C Q l r 6 J 5 8 f I W V j / 3 j s 1 C F z / N m p d P G T p 6 9 e 0 6 T i V + j s N 1 9 q 4 g I v 6 w e P e R n l 6 P f C x L C 5 f 4 1 p D E g m n z z m F Z Y j / h u / 0 N + 6 n s Q 0 1 D / 2 u H 8 B 9 W 0 S N g X 6 b Y a h 3 y k Y / Q 2 f e I D s X w L J p 8 3 T U x N T 8 Q D 0 A / D m U z K r R / K p + c u w 7 O v f / / f 6 f V g 8 P y e j 9 B L U l F / w 9 / G b N 6 / O h F J q S 8 i 5 I Q 5 W k l n 7 8 u L p m f k M h O Z 5 5 G m 3 x C b j + T k 0 m / v D 0 N 5 8 4 / + p k 2 G + 8 v 7 6 W V k R o 7 W 7 4 2 e E 9 O u X R z 9 O H O z + s t + c s P P 7 + u W X J / g p 9 D 9 6 + O V 3 v v r u q 9 c / c f D t / d d f / d 5 7 J H 9 f / V 6 7 3 / m J 7 / z e Z n G Q + / l 8 7 y j F s 0 P / 3 2 W s 6 J P H b 7 7 9 n T e K y O f 7 r B 1 4 H p m 1 S Y H K X 6 p N 9 Y / H X 5 y 9 8 D 6 3 f 4 D k / B 5 I T + M 7 l T 8 o K A Y 3 M M n x 2 + P X R G H u 6 f d + 8 5 o s G 4 T V / I r P v n h K v / z e / B n / i s + e f 2 4 / 4 1 9 J 4 Z A U n b A r Q 3 P M N D E M Y T / 5 4 v S L J 6 Q H O + 0 I i 1 d E b 8 b t K Z n 5 s + f w A g J 2 Q h N i K W F C 9 4 e 4 d V Z l D e m v p 6 9 / / 5 M 3 r 3 7 / 3 / + n T p 4 f v z 5 + + s U H a T L 8 t D r s 4 c + + D t v / O d N h f b L 9 S J v 9 / 0 a b 7 d 2 k z d i L x E + j 0 6 I Z 8 N P P d 0 6 7 O m 3 P 6 L R 7 / 2 / X a b / P e + k 0 0 K z z y f / L d J w R 1 s 9 P v / z m d N z u z x s d x 2 T 7 k Y 7 7 k Y 7 r 6 L g v n v w + g z p u / 0 c 6 7 o f v x 9 F U n 5 6 c f H M q b u / n h Y o z V P u R h v u R h u t o u N c v z g Y 1 3 P 3 / N 2 m 4 3 z u i 4 X 7 v / x 9 q O F 6 e f n b q r U h 9 q I 7 7 I a T b / l + g 4 x z d f q T l f q T l O l r u 9 / m p v U E t 9 + m P t N w P R 8 s N r 8 E N a z p W M 5 6 C w 8 C D v 4 f W G H 5 W Y t e j r y D G / J t T f o z t h 2 k 8 B h F X c R s W L r + e m t P f A v W m v / 3 / Q 6 3 t D K q 1 n W G 1 Z m 3 N D 0 O t + X 9 F F x E 2 z H p 8 E W H 3 X r r 3 / y I 1 p r 9 C Z e m v 0 F T 4 9 f + l a w U / B c i / / 8 u X b 8 i R + P 3 B r U + O X 3 y Q A x b R S D + E U H P v 5 8 Q N i x P v a 6 q n H 3 l h / / / w w q w C O 9 2 9 / / r V 8 f P n 9 z 7 / z u c / 2 c u m 2 V X Q / z e p r 1 t n 0 + S z / + + s g j 7 / 8 u T 4 + d k 3 G F r u / + z r t P 8 X h J a W b D / S a T + v d V o k s n x 2 / / i L w c j y w f + b d N r v / f / j y N I X 1 i + + e n F 2 c v b y m 9 N x 9 3 9 e 6 D h L t h / p u P 8 v 6 r i f V R 3 3 5 I t P B 3 X c w Y 9 0 3 A 9 H x 5 1 8 8 c W b 3 / / s z e k X 3 5 h m 2 / 1 Z y Z H h N 6 f M d n 9 u N J t H r B / p s 5 / X + s y P Q x / 8 5 J P j L 7 8 6 f X r 6 9 P P B R N r / z 9 Y 8 m T L / r 9 B f n Z T m V 7 / X E x r W 3 u m b b y D 7 / 3 v / f M n + e 0 T 7 m m p N f w v U m f 7 2 s 6 3 G M E 3 B 3 z 8 E p b Y z q N R 2 / r + 6 F u D x w I A K 2 / 9 / V T J N f / 3 / z l p A E B a 9 O v 2 c A H 5 j L t f O p z 8 b i g m / / V w v A k S p 9 j W V 1 I 9 8 r / 9 / + F 6 x W P L b v / d P D M a S D / 9 f p L a + A d / r / 7 2 x p C + r r 0 9 P X m 3 2 w t 5 L w + 3 u / O x r u M 9 / 7 j W c o d q P N N y P N F x H w 3 3 5 8 H h I w + 0 K b j / S c I L f D 0 v D f f U E 4 v q N q b i d B z / 7 K u 7 / B S s C l m w / 0 n E / 0 n E d H f f V 7 / X V o I 7 b / Z G O + + H r u K 9 e v D p 9 / f K b U 3 E H P y 9 U n K H a j z T c j z R c q O E + 3 / n u 6 a C G + 3 9 T e u 3 / L x r u L v 9 L n Q C 7 V / w 5 9 X L q q b t O H v T L B 9 8 9 / f b T / V d f O a X H C i l o + O K L 7 5 6 + / r 0 + / f L 3 f n m 8 S w I p D a Q d E e P o 9 M X T 0 6 + e H n 9 B P E 1 p e J q K 0 1 c v K B 2 f H n / x 5 a s 3 Z z 9 1 f H L 2 j / 6 p L 1 I a 6 f P j l F t q m + P 0 B O k t C y e 2 8 P D t s 6 d P T 1 8 o 5 X h C j 5 7 R f J v f H 7 8 8 f n U q y w d P X 5 0 9 f / 7 6 D c n I 0 X O i g / v r 8 b e P X z 8 9 f X b 8 1 f M 3 T 7 8 8 + U q Y 6 u W L 4 y + Y 9 E + O X 5 8 + B b X f P P / y 8 y + D T 6 w q t p + c f P n F y 7 O n 4 W u q 0 + 9 2 6 P 2 z Q v 7 X P / X 7 f J P k f / n l q y j 5 9 3 6 + k D + y f N Y n v 2 t 4 8 B N P + + Q / q Z Z t n b X Z t P h H / 9 b l 3 Z O q r K b y + 2 + c p N 5 j 5 O a H x + j Q V Z 1 P / r 9 F + a e / 9 8 n Z / d e v 9 + + 9 e r 5 7 7 / f q U / 5 4 U d V t 8 Y M u t Z / 8 0 H n 6 / / O U 9 h o + f / r t i I p Z z v L 1 L F s U + b K t 0 h d 5 W y m 5 T z 5 L j 9 P t A Z L f + 1 k k + Q 9 J j d z l f 0 / E B D 8 7 5 h X F 4 z e v J J T g X 7 w w 4 u T 3 p 2 E c O z K r 2 3 j 0 U y 9 f n b 1 5 d U y m z n w i X 2 k A Y O m 1 0 6 E X s 5 X 8 5 j n 8 u 4 H D / 7 P h B 4 q / J u Q w w 3 y v 8 Z 4 8 P 3 7 9 8 t W X P 2 / G i + j h y T c 1 v 2 F A 9 / / K 8 S L g e f H 6 z T c z 3 n C h 9 f + V 4 3 1 2 9 u L 4 + d n T n z f j p Z z l S w r p f z 6 N l 7 7 + e T N c U s 2 f U 0 7 6 5 8 1 4 1 R x 9 / v N q w D + f G B r f n S G V 8 P N k v G D m n 1 c K + v Q 7 p 6 9 + H i k s m t / f h + b 3 / 2 / j t Q s G 0 E + f n 3 4 Z G f k X X 7 0 4 O z l 7 + f N w 5 M + / P P n / o 4 9 5 i 5 F T 5 H / 2 9 N n p z 8 e h v z r 9 / P + H d s s O n N 4 7 P T n p j 3 v n 5 V e / / 7 e R c v l 5 N / K f O v 7 8 1 V c v j / / / x e s n X 3 z x 5 v c / e 3 P 6 R W S 8 Z 0 + p l / + / 2 b J N A 3 5 z 9 v L z 4 / + f 5 U Y 2 j Z d y o y e n L 9 9 8 Q 8 m + / w 8 M + O z F 5 + R 6 f / n / L + d 7 4 w y T + T r 5 / 1 n 0 f N N 4 / 3 + X L t g 0 Y F p 9 e X P 6 + u X P q / F + f h p z u / 7 / O d 6 T 4 5 d n b 7 5 6 / g 2 p 6 P + X r M f c Z J N I T X 8 z 4 / 3 / w A S T z / H z a b i v v n r y T S 0 u / n 9 g t D B H P 5 9 m 9 y e + O n v x / z N 3 0 o 8 M a e H l 1 e m b y L g J 7 v + / J j k Y 9 V d P M P D + s P / / n w o Y H P r / L 3 M B / s i / e v G K 3 c r e w C 1 J f t 4 N X I X / 5 9 u 4 T T r s / 7 v j v s v / n p w + F x L w L 9 J u l 1 D / c u / N T + x 9 e f + n H j x 7 8 c V 3 T 1 / / X p 9 + + X u / P N 6 l p R 3 T R N v u + W 2 f / t 4 n Z / d f v 9 6 / 9 + r 5 7 r 3 f y 7 T d O 3 r 8 4 q s v f v / X t B p w C h T w B + X P T h i x L 1 5 + m 5 y B 1 0 y 1 5 6 c / e f o c v 5 1 8 9 c V X / A s Z k M 9 f H Y G M 8 t v j F y R o r + z 4 v m E q / V 5 n T / E C f g i d 3 o c 4 r 3 / q 9 / k m i Q O m s L / / / 4 h M N / L Q s 8 9 3 n / / E V 7 / X k 2 8 / e 3 7 w E 0 9 j Z E L n 7 o / / 3 1 P s R s b y K P b 8 6 b d / v j L W + 5 D p R 4 z 1 v q L 4 / 0 f G u s v / P n 1 1 9 p x R e v n q 5 Z u z 0 9 d C P s q W v j x 9 J X / j Z X 1 2 C Q q A / O T x 8 6 9 4 8 H e 7 j T e 8 v L f 7 I S / v f c j L 9 z 7 g 5 X s f M u b 9 D 3 r 5 Q w i 2 7 x O M O U 1 + e z 8 g P u G + J p D d H Z 8 G 8 A C / D o w P I M X u T k C K 3 a + H w A e w 0 O 7 O v o / A / t d D 4 P 6 H I P D p h 7 z 8 I G S C e y 8 O n h 7 c / 8 k X 9 3 + f + z u v D 7 7 z x X e f f e f k y 9 d f f b 1 R H f i w 7 3 0 9 G A 8 D / L 4 W j N 1 Q W r 4 e j A 9 h k d 1 v g E X 2 v g F B + x A l v f f h k r 6 / 8 + E w 7 n 8 D M B 5 + M z B 8 Y h 6 d L m f 5 e p Y t i n z Z V u m L v K 2 + H t C O Y g / d l S 8 f f P f 0 2 0 / 3 X 3 0 d c X y 4 8 + E c 9 D A 0 8 1 8 X x t e 3 9 g 8 / x N r T y 7 4 c v t f L u / j / J k 3 5 4 v n Z l z / 5 + + y 8 2 X t / k g B 2 Z 9 q / M S 0 M 2 I G Z / 6 m f f P X 8 9 / / i 5 c 7 X M J S A F S i y n 3 r 2 x e 9 v w P 3 + P 7 E D O / R 1 Y P q 2 7 + j 4 6 U 9 + 8 Z z a / d T X g + W b w q P P X 7 1 8 + u r k + I v j k 2 9 / + f X A h c b x / t 2 d g 7 t 7 O 3 v 3 v x 6 w w B r u E r B 9 B p b u P H x 0 b + / R 7 t e E G t j H b 0 I L 7 X Y i A W / c 6 e 7 e o / u 7 j + 5 9 v Y n e D Q T o g y d n d + + x j + T e X c J z b 2 f 3 Y b p 7 / 9 H u g 0 d 7 X 8 P f A N S O U 7 w 7 x s D H Y x L R 8 e a p v 2 t j r J 8 8 1 s w r / / K T L 4 4 p p X r 6 4 s 3 Z U y w e 8 J 9 o Q s G c u K v 8 2 + O f f H n 8 6 j X F b C / p I / 3 1 8 e u z z 1 8 c n T 2 + y z 8 f f / n y z d H p T z y + i 5 + P n 3 / 5 3 a P P T 7 + g J C 1 + w 5 + / / + n v / c Z 9 x H 9 R Y v b z b 0 P P 4 S c + 4 e j 0 y + + + 8 V v i D / 3 w 9 3 9 O u V t E N d 6 f / K 6 m f v V X / n w H y V 7 3 5 + N v v / p 9 T C v + z T Z y f z 3 + S W 3 x k + Y T m C T 7 x + N v n z 5 / + f s f / + T x G Y e s X 7 z + / P d / w R G u z V 1 / 8 f s f v z q l u N 4 k r D H O k y 9 e W k 0 e I / x P n v 7 + P 3 n 2 + 3 / 5 5 P c / / c 7 p q 5 O z k 7 M v n 5 2 9 + E a n A U w R T I J + c N M U u N 8 M r f 5 f S f a f Y s K 9 9 N Z A b 0 X 2 4 1 e / P 4 k G 5 U t e 3 0 z s s w 6 x A Z n I q w T S H 4 Z 4 / 5 8 n K N Z Q n z z 9 n P T B e 5 F 0 5 + z 3 f 3 b 2 + o S I + v 4 E D b n 3 y R u f e 0 m p s W 8 T s L B R f B 1 G 1 t a f C s 3 c H F D 7 T 7 W 9 / c g o m t M X p 6 k F 9 c Z 9 Y Q k X m a S j 7 3 z 1 Q l 8 y n w S T t v d z M G u W + J 0 5 O / q 9 9 n 0 a 8 k f e J N 7 l f 7 9 9 / O L p c 7 Y n 5 O n p H 4 9 f v z l + Q z / e U D r x 9 / + J r 0 5 f / T 7 A 2 P v r 8 d m L l 1 + 9 + e L L p 6 d H c E T s H 5 I A f H 7 2 m o d z 8 t W r 3 + u n 8 M v r V 0 8 B D 8 h s 7 x x s w 6 / S j x 4 T 3 m c / y W 2 + e g m R f P 3 7 f 0 H / H H 9 + a q G 8 / u o L z j X + / q + + / O 5 r Z D v D D 9 z 3 J 1 8 + / + q L F 6 / B d b 3 P H n 9 F 9 P 7 9 j 0 / e n J H W x X u A 7 H + m D f H x i 9 / / 5 N v E o b / / l y 9 s l 9 2 P / D b 0 5 m t O Y X c + o j a v 3 7 z 6 6 s S + t I s 2 4 U d + G 3 4 p b C N w X n + b 5 u 7 p l 5 T E J V M N + r w 5 Z r p 0 P j 5 W c o U f E 5 W l N W D u / v 6 G Z Y b D t 7 C h v L c 3 9 J 5 k q f e w E h 0 2 N P 2 9 P n v 6 + 5 + 9 e H r 6 e / P E d T 8 z r S j D j Q + f n f 3 e I G T / Q 4 O F e 3 P X d t i F t h e D F n z 4 G D T B Z L 3 4 X D L p p 9 + 1 L H H 2 g p w o W b I 9 e / 3 i y z e U y X 7 z + 7 D w H h M t f x + a t l d n v J r s / Y k + m J f v v j o l 8 X h N G o E Y + a v n 9 P O L 4 9 / 7 9 2 c s 5 B f + + / c x f / 8 + / I Y 0 J H f t 2 T P 0 8 + o n W B p E z C J h j M o f / y D 3 4 f S 7 t j X / 9 f u / U b t z 9 u I Z 8 c C T I K y y n z 3 + / P T F V y / O 2 L k c D B Z t G y x W P y d x / O L s T f q u K R 4 t i / K z j 9 p 6 n X + E j l j O z r 5 8 g S m x v z 9 + D R V z d v z k + e n J l y / e H J + 9 O M W i t / n 1 9 x c 9 E 4 H 2 5 v c m h + g 7 p y d v 8 P 7 v z w 7 t 6 0 i z u 1 H 4 d 1 + 9 f v X 7 v / 6 9 m e e J o D 9 5 9 p Q / f d P 5 4 M 3 v f 0 a q D M 6 2 N M d f x A X Z I j 8 C 9 U 6 f n 0 J 0 f n 8 K i v i z x 4 E / T m 2 N b / 3 7 6 E v 8 G Z m 9 U / P C G c U 6 7 z D L 8 s v j n 8 z K d Q + 2 f E h t Q o i x D l 6 d E n + / + v 2 P X 7 8 + / e L J 8 9 9 n c z d P T t 8 d z 2 b F c p T + Z F 4 3 R b X 8 7 A F l t 8 Z 7 4 3 v 0 7 8 4 o P V m X 7 b r O P 1 v m 6 7 b O y l H 6 c j 0 p i + n v l V + / q d 7 m y 8 8 e 7 n 2 a f b q 3 c z C d n N 8 / m G S T r 4 P p y X P C d T O a 0 2 o x b r L V e F K M 8 3 a c L b P y + g d 5 P c 6 A + p j G c N b m i z f 5 u / a 0 z B c U M r 4 X F i z f Z r 4 3 o / H 0 5 e + / + 1 6 w T 3 9 v k o Z b z D Y N 4 e H 9 b + + e v f l i / 9 7 O 6 + O 9 r + 6 / f v E T 3 / 3 2 z t 7 D z 7 9 8 r w 5 f f / s U 6 n V T X 6 c X d d 5 U T f o u j U b Z t + / r 6 S l c s d / / 9 b e P X 9 4 8 v J 9 8 9 c X + V 8 / 3 f q / j Z y / 3 9 / Z + 6 r s H P 3 n / p 3 7 y J 1 7 + 5 N P 3 6 v I V t P D m v n 6 3 7 / x u u 4 / w z 3 s B f n r 2 + u X z 4 9 / n 9 4 d u P j s h x f / 8 z e m r z U z J m u U 9 Q D / 7 8 t U X x 2 + + W Z j Q E r + / q o k b R O g X l u 3 h 7 / F u U a a X K u g f 7 Y 5 3 P k r z 5 b Q i I b r 4 7 K N 1 e 7 6 9 + + l H v 8 c v v G g P f + M E z V / n d Z G V x Q 9 y T 7 R S A r F s H p G S / e y j e d u u H t 2 9 e 3 V 1 N b 6 6 N 6 7 q C 8 p b 7 O z e / b 2 / e P 5 6 O s 8 X 2 X a x b N p s O S U t b N 6 a 3 f z W R 4 J A m g K F N 9 e r H H / / Z E a o T M o c n 9 0 1 H 5 p G Z 0 + 5 y f E r t g C / v x + z c X v 5 3 r R m c h g Q p M i 4 S f C h j P 5 u b P j 4 + r 0 Y 6 / i r N x S o b x b J 9 5 3 1 k + O X s J v v D f O u b 5 u M + R N 7 t t m 4 P f x Z N G 4 P 3 4 u c P z J u / 5 8 0 b l 9 8 5 y d e P 3 j 5 5 X e + e n 3 y x b d f P / 3 y 2 R f f 3 v 2 J L 8 8 e H L 9 X h 7 c w b s / y 6 T x r 3 g v q e 5 m x e z + 5 + + T e y 8 8 p + n x x 9 t 1 7 9 1 4 9 f P r V k 2 c P f q / X 7 2 e l b 2 P G n v x u + 4 / w z 3 s B / p E Z + 5 E Z + 5 E Z G z J j W A 7 6 W b N j A P 4 e B P 2 R I f v / p C H 7 i Y P P n 5 w 8 f P X p s 2 / / 1 B d 7 P 3 m 2 d / w T D / a / 8 / o n T 7 7 7 X h 3 + v 8 C Q f f n 5 / v 2 z F 6 / e f P V 7 H f z k 8 c F 3 d 7 5 8 d f / k J z 8 / e / b t 9 + r y N o b s B I b s 5 E e G 7 O e h I e O U 2 + 8 f X 7 r 8 k U l z Q L 6 + S b v 3 s 2 j R 7 r 0 X O X 9 k 0 P 4 / a d B + r + / s 7 z / 8 f X a f n e y d v H j x 4 s u v f p + n z 1 / + 1 I v d 3 + f l e 3 V 4 C 4 P 2 c 5 N 2 P P n q 9 / 7 q 8 z d P v 7 P z U 2 e f 3 z s + O 3 h y 8 u 3 d n e f f / s 7 J e 3 V 5 G z N 3 j L T j 8 Y / S j j 8 P z Z z E a z t n v 7 8 u r f / I t H 1 d 0 / b i + C d f H r 8 g 3 b W 7 a z r 6 h g x b A P k 9 S P n z 1 a y 9 y C 6 f l N X 0 7 X u h 8 H 4 2 b e + 9 Y L 8 5 f v X 5 q S z O D n S x + 6 F d v I f Z v H f 6 7 b 2 d / b M 3 3 9 7 b / + r e g 4 c v v j j + 7 p f 3 T p / + 3 u / X 4 S 3 M 5 v m a F E D + f m D f y 0 L + 5 O / z 5 s s n L / d + r 9 / 7 b O f 3 v v d 7 / V 7 f O X 5 y 8 P s 8 O N k 9 + b 3 e q 8 t b W 8 g n v 9 v u / f e C f P L 8 7 O U X X z 4 9 / b 0 3 Q 3 / 2 1 f P n r 8 9 + 6 v R r w b 5 B r L 8 W 7 J 8 N H X w b W 3 7 0 e 7 8 X m t 8 + + / z b z + n / J F m v z p 4 / f / r l d 9 9 f x c f g k r 7 9 / Z 8 8 / / L k 9 y L f 5 v d 5 f g N r s M 4 6 e z + f z N K E f S Z 2 S b 5 R w h w / f / 7 l d 0 k Z / O T Z 5 8 c 3 G r 7 3 h G 1 w P z v 5 8 s U 3 6 5 k 9 P f v i 9 e / / 5 Y v f / + T L 5 1 9 9 c Q P s r 4 m 0 6 e L V l 9 / 9 W Y X / + v n Z y U 1 W 5 O v 1 c D N H 3 p b s L 7 7 6 4 g k x 3 5 f P B G v 6 C m T Z j P P O I M 5 3 9 d d b u U p + p H 7 / G 3 a W O r D f g 8 Q / X 9 2 l N / / f z g L c + 7 3 2 d n Z / 8 s 3 r 7 3 7 7 y c O v v v v 7 7 O w / / 7 1 f P H 1 2 f / / 3 e a 8 O b + H O / N x k A X 7 q 1 U / u v j w 9 f f 4 T 3 3 n 4 7 d P X n x + 8 + a k X P / n q u w 8 R a b 9 H l 7 f x c U 7 h 4 5 z + K A v Q o c u P s g A / y g J 8 P d P 2 6 c + i a f v 0 v c j 5 I 9 P 2 / 0 n T d v / 3 O v n y 2 U 9 + 9 f T p t 3 e / + P z 3 O n 3 2 + e / z e 3 / 5 5 b P T n 3 j x X h 3 + v 9 a 0 P b u 3 / + 1 v f / l 0 9 + D 4 q w e / 9 + / 9 x e n T b 5 9 + d / / J 7 r P 3 8 4 x v Y 9 p O Y N p O f m T a / n 9 l 2 k 4 q B t V u M G 2 v X 5 E k n 9 5 k z T C U H 5 m z G 8 3 Z g 5 9 F c / b g v c j 5 I 3 P 2 / x 5 z 9 h 7 m 7 C d / 8 v X x 8 e c v d 5 8 f / + S 3 n x 7 / X p / / x P 0 3 P 7 l 3 t n P y / x N z 9 h P E U M + + + M 6 9 k z f 7 L 1 6 8 e f H 5 s 0 9 f P N n 7 v Z + e f v 5 e X d 7 G n J 3 B n J 3 9 y J z 9 / 8 q c 3 S 5 S O z t + 8 v z 0 9 / + p n z z 9 / X / y 7 P f / 8 s n v f / q d 0 1 c n Z y d n Z F 5 e / C h q + 7 p m 7 v N X Z 0 + x 4 P a N 2 j c D 9 D 0 I + P P V s H 1 e F 7 P 3 6 v 7 9 A r T 3 m 4 S v t V r 7 f r r 4 P Y w m r b K 8 + u 6 b 7 + 4 + I 4 q / + f a n v 8 + n + z / 1 3 Z O f / K m n 3 7 j R / F l f r f 2 9 v 3 r 4 e z / 5 4 t P f a / f s 9 / 7 2 k + / + X m d 7 + w f 7 v 9 f L 1 7 / X e / p + t 7 C P n M n 8 v d 5 3 t V a s 1 2 b Q 7 x e a v v 7 y 1 Z t b L J S 9 J 9 R v n 5 2 + O n 5 1 8 u 3 b r M F 9 b d B s d l + + O n 1 2 9 n u f f j M G / W d n O f K b N D l g g K + e H 3 8 j s H h F + v f H k r Q s a b 7 4 y W 8 E r F v y f v 3 m 1 V c n b 7 5 6 d f r 7 f 3 G K h b x v Z p J o w k 9 J 0 Z y c / v 6 / 1 + n v 8 8 2 A P H l + 9 v K L L 5 + e / t 6 b p / 3 Z V 8 + f v z 7 7 q d P 3 m n 0 D + w Z L + b V g H z / 9 z l e v I Q N n F J 8 e v z r 9 Z v i C / n x z e n K j F N w W 3 N M v f / 8 X X 5 K t I g f 5 z e n v r 0 u 6 3 6 Q b / v r b X 3 6 X 2 P c L d r / J M f n 9 x X S Z T 7 6 Z P r 5 6 S Z r m 9 e v f / 8 X p d 3 / / 5 2 c v v o b C u a u / 3 t 7 b 2 / 3 Z 8 P b e z w v 4 k b d 3 y + 7 f z 9 t 7 v 0 n 4 f 5 e 3 9 3 T / u z / 5 5 v f 5 z q e f f v 4 T D 7 / 7 U 2 + + e v l 7 f X v 3 y e / 1 4 N O n 7 9 X h r b 2 9 9 x v H e 3 l 7 Z z / 5 + b 1 7 L / d + 8 j s 7 L 8 6 + e / L g z e d 7 3 3 7 y 1 e n r + 8 / e q 8 v b e H v H s m 5 9 7 7 0 A / 8 j Z + 5 G z d 6 O z 9 5 7 o / f / f 5 3 t P g v z I 9 f O h v v x / i e v 3 n p P 4 / 3 0 P 8 O 4 b / o U + f / 3 7 m x Q q S e e b Y + r o 1 d F j + + v v / + 3 j F 0 + f n 6 a U + X 2 0 L M r P P m r r N S V 2 q b M 3 v z f l W r 9 D k 4 f 3 6 f / P y Z J F m t 2 N w n 9 j s G T U X r 3 6 v Y O / z 5 4 e H T 9 / T i R + + u r 4 8 9 + f E K B f v n x J w 3 t K g 0 V H P F 3 8 C w 2 r 8 3 I E G E k z U f L b N E t n b 3 7 / L 4 5 P X n 3 p w W I k b w G E / j z B d J j R f H 1 0 v j h 9 / s a C e f 3 1 4 a j w / P 7 f / f L V 7 / X k y y 9 / r 6 8 x K E O Z 7 z 6 B e q a v X n x 9 d A w a v / 9 L 8 o j p j 6 d f A 5 8 3 3 z 6 F R / j e 7 7 1 + 8 / v Q E s B X L 7 G 0 / f t D B f r D 2 H m v Y b w h / + o 1 a f 8 P B P P j s H T u Z f 7 z v V 7 / K n z 9 q / d 6 / c W X v / 9 3 X x 3 7 I n N b S t p Z 7 A z / t u + z a q Q P n K B 8 A I d b Z M 5 8 Z j r a / b 1 e P f u 9 n z 8 / P T j 7 / H T / 3 v O f 3 H n 1 7 M m z e z / 1 5 P l 7 A X 9 5 j P T x B 0 6 z A u E 3 v g 6 1 S M n D R 3 5 9 9 u J z Y m A K o 1 Q i v w a s r 1 6 f k g S / O f u C T D u 5 R V + S 7 r y t k r o b 6 m N A I l v G 5 o d M 8 x G U + e O 7 3 U 8 f y 9 g R w 2 2 a E a + V v v H m 9 3 l 5 e v T d q n 4 7 q a q 3 p g F / + B g L s S L A R 8 T w 3 l 9 o 9 v n p 0 f 8 D U b 8 d 2 V p / A Q A = < / A p p l i c a t i o n > 
</file>

<file path=customXml/itemProps1.xml><?xml version="1.0" encoding="utf-8"?>
<ds:datastoreItem xmlns:ds="http://schemas.openxmlformats.org/officeDocument/2006/customXml" ds:itemID="{1D2662BD-E734-45D1-BF21-D585A9A75EA8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Egresos x Endeudamiento Neto</vt:lpstr>
      <vt:lpstr>Fechas</vt:lpstr>
      <vt:lpstr>Leyendas</vt:lpstr>
      <vt:lpstr>fuente2</vt:lpstr>
      <vt:lpstr>fuente1</vt:lpstr>
      <vt:lpstr>'Egresos x Endeudamiento Neto'!Área_de_impresión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 Endeudamiento Neto</dc:title>
  <dc:creator>javier.ynoquio</dc:creator>
  <cp:lastModifiedBy>Suelem Janeth González Rodríguez</cp:lastModifiedBy>
  <cp:lastPrinted>2025-11-10T18:51:56Z</cp:lastPrinted>
  <dcterms:created xsi:type="dcterms:W3CDTF">2016-02-19T00:12:22Z</dcterms:created>
  <dcterms:modified xsi:type="dcterms:W3CDTF">2025-11-10T18:52:06Z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Egresos x Endeudamiento Neto</vt:lpwstr>
  </property>
  <property fmtid="{D5CDD505-2E9C-101B-9397-08002B2CF9AE}" pid="3" name="BExAnalyzer_OldName">
    <vt:lpwstr>5. Endeudamiento Neto(1KRFXLLE8IGE43LV0RFBF3ZBL).xlsx</vt:lpwstr>
  </property>
</Properties>
</file>